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mc:AlternateContent xmlns:mc="http://schemas.openxmlformats.org/markup-compatibility/2006">
    <mc:Choice Requires="x15">
      <x15ac:absPath xmlns:x15ac="http://schemas.microsoft.com/office/spreadsheetml/2010/11/ac" url="C:\Users\MK2703\Desktop\"/>
    </mc:Choice>
  </mc:AlternateContent>
  <xr:revisionPtr revIDLastSave="0" documentId="13_ncr:1_{9543E53B-7B13-45A8-95E8-6C19D200876F}" xr6:coauthVersionLast="47" xr6:coauthVersionMax="47" xr10:uidLastSave="{00000000-0000-0000-0000-000000000000}"/>
  <workbookProtection workbookAlgorithmName="SHA-512" workbookHashValue="S/avit3jYa2u5s+2NsCGF/dXjDQLEb8/dYYTruKnTziK3QBmO4bJOzOteFfnp9ju5WNhOOHyu5Umd2wFh8ALZg==" workbookSaltValue="zS+8Zv/5AZRcQqt0UbDssw==" workbookSpinCount="100000" lockStructure="1"/>
  <bookViews>
    <workbookView xWindow="-120" yWindow="-120" windowWidth="29040" windowHeight="15840" xr2:uid="{00000000-000D-0000-FFFF-FFFF00000000}"/>
  </bookViews>
  <sheets>
    <sheet name="No2答" sheetId="1" r:id="rId1"/>
    <sheet name="No４答" sheetId="2" r:id="rId2"/>
    <sheet name="No2問題" sheetId="3" r:id="rId3"/>
    <sheet name="No４問題" sheetId="4"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H40" i="4" l="1"/>
  <c r="AH34" i="4"/>
  <c r="AH32" i="4"/>
  <c r="AO40" i="2"/>
  <c r="AL40" i="2"/>
  <c r="AH40" i="2"/>
  <c r="AR40" i="2" s="1"/>
  <c r="BO24" i="2" s="1"/>
  <c r="V40" i="2"/>
  <c r="R40" i="2"/>
  <c r="BP37" i="2"/>
  <c r="AH34" i="2"/>
  <c r="V34" i="2"/>
  <c r="F34" i="2"/>
  <c r="AL34" i="2" s="1"/>
  <c r="AR32" i="2"/>
  <c r="BN20" i="2" s="1"/>
  <c r="AO32" i="2"/>
  <c r="AL32" i="2"/>
  <c r="AH32" i="2"/>
  <c r="V32" i="2"/>
  <c r="R32" i="2"/>
  <c r="CA8" i="2" s="1"/>
  <c r="AH18" i="2"/>
  <c r="AD18" i="2"/>
  <c r="AH16" i="2"/>
  <c r="AD16" i="2"/>
  <c r="AD15" i="2"/>
  <c r="AL15" i="2" s="1"/>
  <c r="CI16" i="2" s="1"/>
  <c r="BO16" i="2" s="1"/>
  <c r="AH14" i="2"/>
  <c r="AL14" i="2" s="1"/>
  <c r="CI14" i="2" s="1"/>
  <c r="AH12" i="2"/>
  <c r="AD12" i="2"/>
  <c r="AL12" i="2" s="1"/>
  <c r="AH11" i="2"/>
  <c r="AH20" i="2" s="1"/>
  <c r="AD11" i="2"/>
  <c r="CE8" i="2"/>
  <c r="BS8" i="2"/>
  <c r="CK42" i="1"/>
  <c r="CH42" i="1"/>
  <c r="CE42" i="1"/>
  <c r="CB42" i="1"/>
  <c r="BW41" i="1"/>
  <c r="EG35" i="1"/>
  <c r="BT34" i="1"/>
  <c r="BW43" i="1" s="1"/>
  <c r="GR33" i="1"/>
  <c r="GR31" i="1"/>
  <c r="GH31" i="1"/>
  <c r="EL31" i="1"/>
  <c r="CI25" i="1"/>
  <c r="CC25" i="1"/>
  <c r="EL20" i="1" s="1"/>
  <c r="DW20" i="1" s="1"/>
  <c r="HF24" i="1"/>
  <c r="HI24" i="1" s="1"/>
  <c r="HA24" i="1"/>
  <c r="HD24" i="1" s="1"/>
  <c r="EB24" i="1"/>
  <c r="EB29" i="1" s="1"/>
  <c r="EB31" i="1" s="1"/>
  <c r="CI24" i="1"/>
  <c r="CC24" i="1"/>
  <c r="BV24" i="1"/>
  <c r="EV22" i="1"/>
  <c r="HG39" i="1" s="1"/>
  <c r="GH39" i="1" s="1"/>
  <c r="DW22" i="1"/>
  <c r="CI21" i="1"/>
  <c r="HF22" i="1" s="1"/>
  <c r="CC21" i="1"/>
  <c r="HG33" i="1" s="1"/>
  <c r="BN21" i="1"/>
  <c r="GQ19" i="1"/>
  <c r="GT19" i="1" s="1"/>
  <c r="GJ19" i="1" s="1"/>
  <c r="GV17" i="1"/>
  <c r="GY17" i="1" s="1"/>
  <c r="GJ17" i="1" s="1"/>
  <c r="EL17" i="1"/>
  <c r="DW17" i="1"/>
  <c r="BN17" i="1"/>
  <c r="BV17" i="1" s="1"/>
  <c r="EG18" i="1" s="1"/>
  <c r="DW18" i="1" s="1"/>
  <c r="HF16" i="1"/>
  <c r="HI16" i="1" s="1"/>
  <c r="EL16" i="1"/>
  <c r="GW37" i="1" s="1"/>
  <c r="GH37" i="1" s="1"/>
  <c r="DW16" i="1"/>
  <c r="EQ15" i="1"/>
  <c r="EL15" i="1"/>
  <c r="EG15" i="1"/>
  <c r="EB15" i="1"/>
  <c r="DW15" i="1"/>
  <c r="DW14" i="1"/>
  <c r="EG14" i="1" s="1"/>
  <c r="GQ16" i="1" s="1"/>
  <c r="EB10" i="1"/>
  <c r="GL14" i="1" s="1"/>
  <c r="DW10" i="1"/>
  <c r="BK41" i="2" l="1"/>
  <c r="CA24" i="2"/>
  <c r="AL18" i="2"/>
  <c r="CI8" i="2"/>
  <c r="AL16" i="2"/>
  <c r="CI18" i="2" s="1"/>
  <c r="AD20" i="2"/>
  <c r="BX41" i="2"/>
  <c r="CE20" i="2"/>
  <c r="CA20" i="2"/>
  <c r="BS20" i="2"/>
  <c r="AH36" i="2"/>
  <c r="CI12" i="2"/>
  <c r="CK46" i="1"/>
  <c r="GO14" i="1"/>
  <c r="GJ14" i="1" s="1"/>
  <c r="GG14" i="1"/>
  <c r="GH33" i="1"/>
  <c r="HG41" i="1"/>
  <c r="EV33" i="1" s="1"/>
  <c r="CK44" i="1"/>
  <c r="CH44" i="1"/>
  <c r="HF26" i="1" s="1"/>
  <c r="HI26" i="1" s="1"/>
  <c r="CE44" i="1"/>
  <c r="CB44" i="1"/>
  <c r="GV26" i="1" s="1"/>
  <c r="BW46" i="1"/>
  <c r="AH38" i="2"/>
  <c r="BO22" i="2" s="1"/>
  <c r="GG16" i="1"/>
  <c r="GT16" i="1"/>
  <c r="GJ16" i="1" s="1"/>
  <c r="CE16" i="2"/>
  <c r="CA16" i="2"/>
  <c r="BS16" i="2"/>
  <c r="BK37" i="2"/>
  <c r="HI21" i="1"/>
  <c r="GJ21" i="1" s="1"/>
  <c r="GG21" i="1"/>
  <c r="BO18" i="2"/>
  <c r="CB46" i="1"/>
  <c r="EL21" i="1" s="1"/>
  <c r="CH46" i="1"/>
  <c r="EV21" i="1" s="1"/>
  <c r="AL11" i="2"/>
  <c r="CI10" i="2" s="1"/>
  <c r="AO34" i="2"/>
  <c r="N40" i="2"/>
  <c r="GV25" i="1"/>
  <c r="BZ34" i="1"/>
  <c r="GW35" i="1"/>
  <c r="AR34" i="2"/>
  <c r="GG19" i="1"/>
  <c r="GG17" i="1"/>
  <c r="CE24" i="2"/>
  <c r="CB41" i="2" s="1"/>
  <c r="N34" i="2"/>
  <c r="R34" i="2"/>
  <c r="BO10" i="2" l="1"/>
  <c r="BL39" i="2" s="1"/>
  <c r="BX37" i="2"/>
  <c r="CB37" i="2"/>
  <c r="CE46" i="1"/>
  <c r="EQ21" i="1" s="1"/>
  <c r="HA26" i="1"/>
  <c r="HD26" i="1" s="1"/>
  <c r="DW21" i="1"/>
  <c r="GY24" i="1"/>
  <c r="GJ24" i="1" s="1"/>
  <c r="GG24" i="1"/>
  <c r="BW24" i="2"/>
  <c r="BT41" i="2" s="1"/>
  <c r="F36" i="2"/>
  <c r="GW41" i="1"/>
  <c r="EL33" i="1" s="1"/>
  <c r="GH35" i="1"/>
  <c r="GH41" i="1" s="1"/>
  <c r="EV11" i="1"/>
  <c r="EB9" i="1"/>
  <c r="EQ11" i="1"/>
  <c r="EL11" i="1"/>
  <c r="EG11" i="1"/>
  <c r="GG26" i="1"/>
  <c r="GY26" i="1"/>
  <c r="GJ26" i="1" s="1"/>
  <c r="HA15" i="1" l="1"/>
  <c r="EQ23" i="1"/>
  <c r="EL23" i="1"/>
  <c r="EL24" i="1" s="1"/>
  <c r="GV15" i="1"/>
  <c r="DW9" i="1"/>
  <c r="GL13" i="1"/>
  <c r="HF15" i="1"/>
  <c r="EV23" i="1"/>
  <c r="AD36" i="2"/>
  <c r="V36" i="2" s="1"/>
  <c r="CE12" i="2" s="1"/>
  <c r="Z36" i="2"/>
  <c r="R36" i="2"/>
  <c r="CA12" i="2" s="1"/>
  <c r="BN12" i="2"/>
  <c r="N36" i="2"/>
  <c r="BW12" i="2" s="1"/>
  <c r="F38" i="2"/>
  <c r="GQ15" i="1"/>
  <c r="EG23" i="1"/>
  <c r="DW11" i="1"/>
  <c r="EV24" i="1" l="1"/>
  <c r="R38" i="2"/>
  <c r="N38" i="2"/>
  <c r="AD38" i="2"/>
  <c r="V38" i="2" s="1"/>
  <c r="Z38" i="2"/>
  <c r="DW23" i="1"/>
  <c r="DW24" i="1" s="1"/>
  <c r="GG13" i="1"/>
  <c r="GG28" i="1" s="1"/>
  <c r="GJ29" i="1" s="1"/>
  <c r="GO13" i="1"/>
  <c r="GL28" i="1"/>
  <c r="GV28" i="1"/>
  <c r="GY15" i="1"/>
  <c r="GY28" i="1" s="1"/>
  <c r="EL32" i="1" s="1"/>
  <c r="EL35" i="1" s="1"/>
  <c r="HF29" i="1"/>
  <c r="HI15" i="1"/>
  <c r="HI28" i="1" s="1"/>
  <c r="EV32" i="1" s="1"/>
  <c r="EG24" i="1"/>
  <c r="EQ24" i="1"/>
  <c r="GG15" i="1"/>
  <c r="GT15" i="1"/>
  <c r="GQ28" i="1"/>
  <c r="HD15" i="1"/>
  <c r="HD28" i="1" s="1"/>
  <c r="EQ32" i="1" s="1"/>
  <c r="EQ35" i="1" s="1"/>
  <c r="HA28" i="1"/>
  <c r="BW22" i="2" l="1"/>
  <c r="BW10" i="2"/>
  <c r="BW18" i="2"/>
  <c r="EL36" i="1"/>
  <c r="EL37" i="1"/>
  <c r="CA22" i="2"/>
  <c r="CA10" i="2"/>
  <c r="CA18" i="2"/>
  <c r="GT29" i="1"/>
  <c r="GJ15" i="1"/>
  <c r="CE10" i="2"/>
  <c r="CB39" i="2" s="1"/>
  <c r="CE18" i="2"/>
  <c r="CE22" i="2"/>
  <c r="GJ13" i="1"/>
  <c r="GO28" i="1"/>
  <c r="EB32" i="1" s="1"/>
  <c r="EB35" i="1" s="1"/>
  <c r="BX39" i="2" l="1"/>
  <c r="BT39" i="2"/>
  <c r="EB36" i="1"/>
  <c r="EB38" i="1" s="1"/>
  <c r="GJ28" i="1"/>
  <c r="EG26" i="1" l="1"/>
  <c r="EG29" i="1" s="1"/>
  <c r="EG31" i="1" s="1"/>
  <c r="EG36" i="1" s="1"/>
  <c r="EG37" i="1" s="1"/>
  <c r="EB37" i="1"/>
  <c r="EG38" i="1" l="1"/>
  <c r="EL38" i="1" l="1"/>
  <c r="EL26" i="1"/>
  <c r="EQ26" i="1" l="1"/>
  <c r="EQ29" i="1" s="1"/>
  <c r="EQ31" i="1" s="1"/>
  <c r="EQ36" i="1" s="1"/>
  <c r="EQ37" i="1" s="1"/>
  <c r="EQ38" i="1" s="1"/>
  <c r="EV30" i="1" l="1"/>
  <c r="EV26" i="1"/>
  <c r="EV29" i="1" s="1"/>
  <c r="EV31" i="1" l="1"/>
  <c r="EV34" i="1" s="1"/>
  <c r="EV35" i="1" s="1"/>
  <c r="EV37"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kimot</author>
    <author>kimoto 木本 剛</author>
  </authors>
  <commentList>
    <comment ref="C3" authorId="0" shapeId="0" xr:uid="{00000000-0006-0000-0000-00000B000000}">
      <text>
        <r>
          <rPr>
            <sz val="9"/>
            <color rgb="FF000000"/>
            <rFont val="Meiryo UI"/>
            <family val="3"/>
            <charset val="128"/>
          </rPr>
          <t>この問題は、時間がかかります。他の問題を先行して、最後に落ち着いて取り組むことをお勧めします。</t>
        </r>
      </text>
    </comment>
    <comment ref="EB9" authorId="0" shapeId="0" xr:uid="{00000000-0006-0000-0000-00000D000000}">
      <text>
        <r>
          <rPr>
            <sz val="9"/>
            <color rgb="FF000000"/>
            <rFont val="Meiryo UI"/>
            <family val="3"/>
            <charset val="128"/>
          </rPr>
          <t>左の「算出根拠等」に基づき計算。
「表（ウ）事業スケジュール」の通り、全額を初年度に計上。
数式の「ROUND」は、四捨五入の関数です。</t>
        </r>
      </text>
    </comment>
    <comment ref="EB10" authorId="0" shapeId="0" xr:uid="{00000000-0006-0000-0000-00000E000000}">
      <text>
        <r>
          <rPr>
            <sz val="9"/>
            <color rgb="FF000000"/>
            <rFont val="Meiryo UI"/>
            <family val="3"/>
            <charset val="128"/>
          </rPr>
          <t>左の「算出根拠等」に基づき計算。
「表（ウ）事業スケジュール」の通り、全額を初年度に計上。</t>
        </r>
      </text>
    </comment>
    <comment ref="EG11" authorId="0" shapeId="0" xr:uid="{00000000-0006-0000-0000-00000F000000}">
      <text>
        <r>
          <rPr>
            <sz val="9"/>
            <color rgb="FF000000"/>
            <rFont val="Meiryo UI"/>
            <family val="3"/>
            <charset val="128"/>
          </rPr>
          <t>左の「算出根拠等」に基づき計算。
「表（ウ）事業スケジュール」の通り、実施設計費全額を２年度に計上。</t>
        </r>
      </text>
    </comment>
    <comment ref="EL11" authorId="0" shapeId="0" xr:uid="{00000000-0006-0000-0000-000010000000}">
      <text>
        <r>
          <rPr>
            <sz val="9"/>
            <color rgb="FF000000"/>
            <rFont val="Meiryo UI"/>
            <family val="3"/>
            <charset val="128"/>
          </rPr>
          <t>左の「算出根拠等」に基づき工事監理費を計算。
「表（ウ）事業スケジュール」の工事月数で案分して各年度に計上する。</t>
        </r>
      </text>
    </comment>
    <comment ref="EQ11" authorId="0" shapeId="0" xr:uid="{00000000-0006-0000-0000-000011000000}">
      <text>
        <r>
          <rPr>
            <sz val="9"/>
            <color rgb="FF000000"/>
            <rFont val="Meiryo UI"/>
            <family val="3"/>
            <charset val="128"/>
          </rPr>
          <t>左の「算出根拠等」に基づき工事監理費を計算。
「表（ウ）事業スケジュール」の工事月数で案分して各年度に計上する。</t>
        </r>
      </text>
    </comment>
    <comment ref="EV11" authorId="0" shapeId="0" xr:uid="{00000000-0006-0000-0000-000012000000}">
      <text>
        <r>
          <rPr>
            <sz val="9"/>
            <color rgb="FF000000"/>
            <rFont val="Meiryo UI"/>
            <family val="3"/>
            <charset val="128"/>
          </rPr>
          <t>左の「算出根拠等」に基づき工事監理費を計算。
「表（ウ）事業スケジュール」の工事月数で案分して各年度に計上する。</t>
        </r>
      </text>
    </comment>
    <comment ref="GL13" authorId="1" shapeId="0" xr:uid="{00000000-0006-0000-0000-000023000000}">
      <text>
        <r>
          <rPr>
            <sz val="9"/>
            <color indexed="64"/>
            <rFont val="MS P ゴシック"/>
            <family val="3"/>
            <charset val="128"/>
          </rPr>
          <t>表１の同科目・同年度の数値を算出根拠等に従い総てを補助金対象とする。
ただし、表２の指定により３で割り切れる数値とします。
数式の「MOD」は余りを求める関数です。
｛IF」は条件適合・非適合により計算を指定する関数です。</t>
        </r>
      </text>
    </comment>
    <comment ref="GO13" authorId="1" shapeId="0" xr:uid="{00000000-0006-0000-0000-000024000000}">
      <text>
        <r>
          <rPr>
            <sz val="9"/>
            <color indexed="64"/>
            <rFont val="MS P ゴシック"/>
            <family val="3"/>
            <charset val="128"/>
          </rPr>
          <t>表２上部の指示事項記載の2/3を補助金対象事業費に乗じて求める</t>
        </r>
      </text>
    </comment>
    <comment ref="DW14" authorId="0" shapeId="0" xr:uid="{00000000-0006-0000-0000-000013000000}">
      <text>
        <r>
          <rPr>
            <sz val="9"/>
            <color rgb="FF000000"/>
            <rFont val="Meiryo UI"/>
            <family val="3"/>
            <charset val="128"/>
          </rPr>
          <t xml:space="preserve">左の「算出根拠等」に基づき合計額を計算。
</t>
        </r>
      </text>
    </comment>
    <comment ref="EG14" authorId="0" shapeId="0" xr:uid="{00000000-0006-0000-0000-000014000000}">
      <text>
        <r>
          <rPr>
            <sz val="9"/>
            <color rgb="FF000000"/>
            <rFont val="Meiryo UI"/>
            <family val="3"/>
            <charset val="128"/>
          </rPr>
          <t>合計額から、5年度の金額を引いて求める。</t>
        </r>
      </text>
    </comment>
    <comment ref="EB15" authorId="0" shapeId="0" xr:uid="{00000000-0006-0000-0000-000015000000}">
      <text>
        <r>
          <rPr>
            <sz val="9"/>
            <color rgb="FF000000"/>
            <rFont val="Meiryo UI"/>
            <family val="3"/>
            <charset val="128"/>
          </rPr>
          <t>左の「算出根拠等」に基づき、各年度に20百万円を計上。</t>
        </r>
      </text>
    </comment>
    <comment ref="EG15" authorId="0" shapeId="0" xr:uid="{00000000-0006-0000-0000-000017000000}">
      <text>
        <r>
          <rPr>
            <sz val="9"/>
            <color rgb="FF000000"/>
            <rFont val="Meiryo UI"/>
            <family val="3"/>
            <charset val="128"/>
          </rPr>
          <t>左の「算出根拠等」に基づき、各年度に20百万円を計上。</t>
        </r>
      </text>
    </comment>
    <comment ref="EL15" authorId="0" shapeId="0" xr:uid="{00000000-0006-0000-0000-000016000000}">
      <text>
        <r>
          <rPr>
            <sz val="9"/>
            <color rgb="FF000000"/>
            <rFont val="Meiryo UI"/>
            <family val="3"/>
            <charset val="128"/>
          </rPr>
          <t>左の「算出根拠等」に基づき、各年度に20百万円を計上。</t>
        </r>
      </text>
    </comment>
    <comment ref="EQ15" authorId="0" shapeId="0" xr:uid="{00000000-0006-0000-0000-000018000000}">
      <text>
        <r>
          <rPr>
            <sz val="9"/>
            <color rgb="FF000000"/>
            <rFont val="Meiryo UI"/>
            <family val="3"/>
            <charset val="128"/>
          </rPr>
          <t>左の「算出根拠等」に基づき、各年度に20百万円を計上。</t>
        </r>
      </text>
    </comment>
    <comment ref="EL16" authorId="0" shapeId="0" xr:uid="{00000000-0006-0000-0000-000019000000}">
      <text>
        <r>
          <rPr>
            <sz val="9"/>
            <color rgb="FF000000"/>
            <rFont val="Meiryo UI"/>
            <family val="3"/>
            <charset val="128"/>
          </rPr>
          <t xml:space="preserve">「表（イ）施行地区の計画概要等」の「うち、都市計画道路拡幅予定線内の建物延べ面積」に、左の「算出根拠等」の単価をかけて求める。
</t>
        </r>
      </text>
    </comment>
    <comment ref="BN17" authorId="0" shapeId="0" xr:uid="{00000000-0006-0000-0000-000001000000}">
      <text>
        <r>
          <rPr>
            <sz val="9"/>
            <color rgb="FF000000"/>
            <rFont val="Meiryo UI"/>
            <family val="3"/>
            <charset val="128"/>
          </rPr>
          <t>従前宅地面積×従前宅地評価額の平均単価</t>
        </r>
      </text>
    </comment>
    <comment ref="BV17" authorId="0" shapeId="0" xr:uid="{00000000-0006-0000-0000-000003000000}">
      <text>
        <r>
          <rPr>
            <sz val="9"/>
            <color rgb="FF000000"/>
            <rFont val="Meiryo UI"/>
            <family val="3"/>
            <charset val="128"/>
          </rPr>
          <t>従前資産総額×転出率</t>
        </r>
      </text>
    </comment>
    <comment ref="EL17" authorId="0" shapeId="0" xr:uid="{00000000-0006-0000-0000-00001A000000}">
      <text>
        <r>
          <rPr>
            <sz val="9"/>
            <color rgb="FF000000"/>
            <rFont val="Meiryo UI"/>
            <family val="3"/>
            <charset val="128"/>
          </rPr>
          <t>「表（イ）施行地区の計画概要等」の「従前建物延べ床面積」から「うち、都市計画道路拡幅予定線内の建物延べ床面積」を引いた面積に、左の「算出根拠等」の単価をかけて求める。</t>
        </r>
      </text>
    </comment>
    <comment ref="EG18" authorId="0" shapeId="0" xr:uid="{00000000-0006-0000-0000-00001B000000}">
      <text>
        <r>
          <rPr>
            <sz val="9"/>
            <color rgb="FF000000"/>
            <rFont val="Meiryo UI"/>
            <family val="3"/>
            <charset val="128"/>
          </rPr>
          <t>設問１の「総額のうち転出額」（宅地＋建物）が91条補償費。</t>
        </r>
      </text>
    </comment>
    <comment ref="GQ19" authorId="0" shapeId="0" xr:uid="{00000000-0006-0000-0000-000027000000}">
      <text>
        <r>
          <rPr>
            <sz val="9"/>
            <color rgb="FF000000"/>
            <rFont val="Meiryo UI"/>
            <family val="3"/>
            <charset val="128"/>
          </rPr>
          <t>設問１の同項目の数値を、算出根拠等に従い全額を補助金対象とする。
ただし、表２の指定により３で割り切れる数値とします。
数式の「MOD」は余りを求める関数です。
｛IF」は条件適合・非適合により計算を指定する関数です。</t>
        </r>
      </text>
    </comment>
    <comment ref="GT19" authorId="0" shapeId="0" xr:uid="{00000000-0006-0000-0000-000028000000}">
      <text>
        <r>
          <rPr>
            <sz val="9"/>
            <color rgb="FF000000"/>
            <rFont val="Meiryo UI"/>
            <family val="3"/>
            <charset val="128"/>
          </rPr>
          <t>表２上部の指示事項記載の2/3を補助金対象事業費に乗じて求める</t>
        </r>
      </text>
    </comment>
    <comment ref="EL20" authorId="0" shapeId="0" xr:uid="{00000000-0006-0000-0000-00001C000000}">
      <text>
        <r>
          <rPr>
            <sz val="9"/>
            <color rgb="FF000000"/>
            <rFont val="Meiryo UI"/>
            <family val="3"/>
            <charset val="128"/>
          </rPr>
          <t>左の「算出根拠等」に基づき、図(ア)の97条補償額の合計。
設問１の97条補償費の数値を利用して計算。</t>
        </r>
      </text>
    </comment>
    <comment ref="BN21" authorId="0" shapeId="0" xr:uid="{00000000-0006-0000-0000-000002000000}">
      <text>
        <r>
          <rPr>
            <sz val="9"/>
            <color rgb="FF000000"/>
            <rFont val="Meiryo UI"/>
            <family val="3"/>
            <charset val="128"/>
          </rPr>
          <t>図（ア）の建物評価額の合計</t>
        </r>
      </text>
    </comment>
    <comment ref="CC21" authorId="0" shapeId="0" xr:uid="{00000000-0006-0000-0000-000004000000}">
      <text>
        <r>
          <rPr>
            <sz val="9"/>
            <color rgb="FF000000"/>
            <rFont val="Meiryo UI"/>
            <family val="3"/>
            <charset val="128"/>
          </rPr>
          <t xml:space="preserve">図（ア）の都市計画道路内の権利変換対象建物評価額の合計
</t>
        </r>
      </text>
    </comment>
    <comment ref="CI21" authorId="0" shapeId="0" xr:uid="{00000000-0006-0000-0000-000006000000}">
      <text>
        <r>
          <rPr>
            <sz val="9"/>
            <color rgb="FF000000"/>
            <rFont val="Meiryo UI"/>
            <family val="3"/>
            <charset val="128"/>
          </rPr>
          <t xml:space="preserve">図（ア）の都市計画道路以外の権利変換対象建物評価額の合計
</t>
        </r>
      </text>
    </comment>
    <comment ref="EL21" authorId="0" shapeId="0" xr:uid="{00000000-0006-0000-0000-00001D000000}">
      <text>
        <r>
          <rPr>
            <sz val="9"/>
            <color rgb="FF000000"/>
            <rFont val="Meiryo UI"/>
            <family val="3"/>
            <charset val="128"/>
          </rPr>
          <t>設問２の数値を記載。</t>
        </r>
      </text>
    </comment>
    <comment ref="EQ21" authorId="0" shapeId="0" xr:uid="{00000000-0006-0000-0000-00001E000000}">
      <text>
        <r>
          <rPr>
            <sz val="9"/>
            <color rgb="FF000000"/>
            <rFont val="Meiryo UI"/>
            <family val="3"/>
            <charset val="128"/>
          </rPr>
          <t>設問２の数値を記載。</t>
        </r>
      </text>
    </comment>
    <comment ref="EV21" authorId="0" shapeId="0" xr:uid="{00000000-0006-0000-0000-00001F000000}">
      <text>
        <r>
          <rPr>
            <sz val="9"/>
            <color rgb="FF000000"/>
            <rFont val="Meiryo UI"/>
            <family val="3"/>
            <charset val="128"/>
          </rPr>
          <t>設問２の数値を記載。</t>
        </r>
      </text>
    </comment>
    <comment ref="EV22" authorId="0" shapeId="0" xr:uid="{00000000-0006-0000-0000-000020000000}">
      <text>
        <r>
          <rPr>
            <sz val="9"/>
            <color rgb="FF000000"/>
            <rFont val="Meiryo UI"/>
            <family val="3"/>
            <charset val="128"/>
          </rPr>
          <t>表(イ)施行地区の計画概要等の「※都市計画道路拡幅部分面積」に、左の算出根拠の単価をかける。</t>
        </r>
      </text>
    </comment>
    <comment ref="BV24" authorId="0" shapeId="0" xr:uid="{00000000-0006-0000-0000-00000C000000}">
      <text>
        <r>
          <rPr>
            <sz val="9"/>
            <color rgb="FF000000"/>
            <rFont val="Meiryo UI"/>
            <family val="3"/>
            <charset val="128"/>
          </rPr>
          <t>上記の支持の通り計算してください。</t>
        </r>
      </text>
    </comment>
    <comment ref="CC24" authorId="0" shapeId="0" xr:uid="{00000000-0006-0000-0000-000005000000}">
      <text>
        <r>
          <rPr>
            <sz val="9"/>
            <color rgb="FF000000"/>
            <rFont val="Meiryo UI"/>
            <family val="3"/>
            <charset val="128"/>
          </rPr>
          <t xml:space="preserve">図（ア）の都市計画道路内の転出者建物評価額の合計
</t>
        </r>
      </text>
    </comment>
    <comment ref="CI24" authorId="0" shapeId="0" xr:uid="{00000000-0006-0000-0000-000007000000}">
      <text>
        <r>
          <rPr>
            <sz val="9"/>
            <color rgb="FF000000"/>
            <rFont val="Meiryo UI"/>
            <family val="3"/>
            <charset val="128"/>
          </rPr>
          <t>図（ア）の都市計画道路以外の転出者建物評価額の合計</t>
        </r>
      </text>
    </comment>
    <comment ref="DW24" authorId="1" shapeId="0" xr:uid="{00000000-0006-0000-0000-000021000000}">
      <text>
        <r>
          <rPr>
            <sz val="9"/>
            <color indexed="64"/>
            <rFont val="MS P ゴシック"/>
            <family val="3"/>
            <charset val="128"/>
          </rPr>
          <t>一旦ここで、たて計算・よこ計算が一致しているか確認することをお勧めします。</t>
        </r>
      </text>
    </comment>
    <comment ref="EB24" authorId="1" shapeId="0" xr:uid="{00000000-0006-0000-0000-000022000000}">
      <text>
        <r>
          <rPr>
            <sz val="9"/>
            <color indexed="64"/>
            <rFont val="MS P ゴシック"/>
            <family val="3"/>
            <charset val="128"/>
          </rPr>
          <t>左の「算出根拠等」に基づき、３％を乗じ、四捨五入して記入します。</t>
        </r>
      </text>
    </comment>
    <comment ref="GY24" authorId="0" shapeId="0" xr:uid="{00000000-0006-0000-0000-00002A000000}">
      <text>
        <r>
          <rPr>
            <sz val="9"/>
            <color rgb="FF000000"/>
            <rFont val="Meiryo UI"/>
            <family val="3"/>
            <charset val="128"/>
          </rPr>
          <t>表２上部の指示事項記載の2/3を補助金対象事業費に乗じて求める</t>
        </r>
      </text>
    </comment>
    <comment ref="CC25" authorId="0" shapeId="0" xr:uid="{00000000-0006-0000-0000-000008000000}">
      <text>
        <r>
          <rPr>
            <sz val="9"/>
            <color rgb="FF000000"/>
            <rFont val="Meiryo UI"/>
            <family val="3"/>
            <charset val="128"/>
          </rPr>
          <t>図（ア）の都市計画道路内の９７条補償費の合計</t>
        </r>
      </text>
    </comment>
    <comment ref="CI25" authorId="0" shapeId="0" xr:uid="{00000000-0006-0000-0000-000009000000}">
      <text>
        <r>
          <rPr>
            <b/>
            <sz val="9"/>
            <color rgb="FF000000"/>
            <rFont val="Meiryo UI"/>
            <family val="3"/>
            <charset val="128"/>
          </rPr>
          <t>図</t>
        </r>
        <r>
          <rPr>
            <sz val="9"/>
            <color rgb="FF000000"/>
            <rFont val="Meiryo UI"/>
            <family val="3"/>
            <charset val="128"/>
          </rPr>
          <t>（ア）の都市計画道路害の９７条補償費の合計</t>
        </r>
      </text>
    </comment>
    <comment ref="GV25" authorId="0" shapeId="0" xr:uid="{00000000-0006-0000-0000-000029000000}">
      <text>
        <r>
          <rPr>
            <sz val="9"/>
            <color rgb="FF000000"/>
            <rFont val="Meiryo UI"/>
            <family val="3"/>
            <charset val="128"/>
          </rPr>
          <t>設問２の数値に、算出根拠等に従い20%を乗じて補助金対象とする。
ただし、表２の指定により３で割り切れる数値とします。
数式の「MOD」は余りを求める関数です。
｛IF」は条件適合・非適合により計算を指定する関数です</t>
        </r>
      </text>
    </comment>
    <comment ref="EL29" authorId="1" shapeId="0" xr:uid="{00000000-0006-0000-0000-000030000000}">
      <text>
        <r>
          <rPr>
            <sz val="9"/>
            <color indexed="64"/>
            <rFont val="MS P ゴシック"/>
            <family val="3"/>
            <charset val="128"/>
          </rPr>
          <t>ここで、これまでの計算が合っているか確認。
5,587+168+10＝5,765
もし違っていたら、時間がなくなる可能性がありますので、ほかの問題を終わらせてから計算しなおすことを考えてください。</t>
        </r>
      </text>
    </comment>
    <comment ref="GJ29" authorId="0" shapeId="0" xr:uid="{00000000-0006-0000-0000-00002B000000}">
      <text>
        <r>
          <rPr>
            <sz val="9"/>
            <color rgb="FF000000"/>
            <rFont val="Meiryo UI"/>
            <family val="3"/>
            <charset val="128"/>
          </rPr>
          <t xml:space="preserve">縦計・横計が合っているか
、左の　4,869の2/3になっているか確認しましょう。
</t>
        </r>
      </text>
    </comment>
    <comment ref="GT29" authorId="0" shapeId="0" xr:uid="{00000000-0006-0000-0000-000025000000}">
      <text>
        <r>
          <rPr>
            <sz val="9"/>
            <color rgb="FF000000"/>
            <rFont val="Meiryo UI"/>
            <family val="3"/>
            <charset val="128"/>
          </rPr>
          <t>ここで、上記の数値と、計算した数値の合計が一致するか確認しましょう。</t>
        </r>
      </text>
    </comment>
    <comment ref="HF29" authorId="0" shapeId="0" xr:uid="{00000000-0006-0000-0000-000026000000}">
      <text>
        <r>
          <rPr>
            <sz val="9"/>
            <color rgb="FF000000"/>
            <rFont val="Meiryo UI"/>
            <family val="3"/>
            <charset val="128"/>
          </rPr>
          <t>ここで、上記の数値と、計算した数値の合計が一致するか確認しましょう。</t>
        </r>
      </text>
    </comment>
    <comment ref="EV30" authorId="0" shapeId="0" xr:uid="{00000000-0006-0000-0000-000031000000}">
      <text>
        <r>
          <rPr>
            <sz val="9"/>
            <color rgb="FF000000"/>
            <rFont val="Meiryo UI"/>
            <family val="3"/>
            <charset val="128"/>
          </rPr>
          <t>4年度末の累積借入金残額を記入。</t>
        </r>
      </text>
    </comment>
    <comment ref="GR31" authorId="0" shapeId="0" xr:uid="{00000000-0006-0000-0000-00002C000000}">
      <text>
        <r>
          <rPr>
            <sz val="9"/>
            <color rgb="FF000000"/>
            <rFont val="Meiryo UI"/>
            <family val="3"/>
            <charset val="128"/>
          </rPr>
          <t>問１の該当部分の数値ををそのまま記入。</t>
        </r>
      </text>
    </comment>
    <comment ref="BT34" authorId="0" shapeId="0" xr:uid="{00000000-0006-0000-0000-00000A000000}">
      <text>
        <r>
          <rPr>
            <sz val="9"/>
            <color rgb="FF000000"/>
            <rFont val="Meiryo UI"/>
            <family val="3"/>
            <charset val="128"/>
          </rPr>
          <t>容積対象面積24,000㎡を４で割ると、全体の1/5に相当する駐車場面積が求められる。
（容積対象床面積＋駐車場面積が全体延べ床面積です。駐車場が1/5ですので、容積対象床面積は4/5です。分子の４で割ると1/5に相当する駐車場面積が求められます。）
この面積を間違うと、この先の多くの数値が間違いとなりますので注意してください。
また、頻繁に出題されますので、計算になれて短時間で解答できるようにしてください。</t>
        </r>
      </text>
    </comment>
    <comment ref="EV34" authorId="0" shapeId="0" xr:uid="{00000000-0006-0000-0000-000032000000}">
      <text>
        <r>
          <rPr>
            <sz val="9"/>
            <color rgb="FF000000"/>
            <rFont val="Meiryo UI"/>
            <family val="3"/>
            <charset val="128"/>
          </rPr>
          <t>支出額合計から補助金と公共施設管理者負担金を差し引き、支出金合計と収入金合計を同額にします。</t>
        </r>
      </text>
    </comment>
    <comment ref="GW35" authorId="0" shapeId="0" xr:uid="{00000000-0006-0000-0000-00002D000000}">
      <text>
        <r>
          <rPr>
            <sz val="9"/>
            <color rgb="FF000000"/>
            <rFont val="Meiryo UI"/>
            <family val="3"/>
            <charset val="128"/>
          </rPr>
          <t>問１の該当部分の計算結果を記入。</t>
        </r>
      </text>
    </comment>
    <comment ref="EB37" authorId="1" shapeId="0" xr:uid="{00000000-0006-0000-0000-00002F000000}">
      <text>
        <r>
          <rPr>
            <sz val="9"/>
            <color indexed="64"/>
            <rFont val="MS P ゴシック"/>
            <family val="3"/>
            <charset val="128"/>
          </rPr>
          <t>A､B､Cの合計額に借入金を加えた額。
支出金合計と同額。</t>
        </r>
      </text>
    </comment>
    <comment ref="HG39" authorId="0" shapeId="0" xr:uid="{00000000-0006-0000-0000-00002E000000}">
      <text>
        <r>
          <rPr>
            <sz val="9"/>
            <color rgb="FF000000"/>
            <rFont val="Meiryo UI"/>
            <family val="3"/>
            <charset val="128"/>
          </rPr>
          <t>問１の該当部分の計算結果を記入。</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kimot</author>
    <author>kimoto 木本 剛</author>
  </authors>
  <commentList>
    <comment ref="BS8" authorId="0" shapeId="0" xr:uid="{00000000-0006-0000-0100-00001A000000}">
      <text>
        <r>
          <rPr>
            <sz val="9"/>
            <color rgb="FF000000"/>
            <rFont val="Meiryo UI"/>
            <family val="3"/>
            <charset val="128"/>
          </rPr>
          <t>左の面積の、（設問2）の住宅の専有面積との割合</t>
        </r>
      </text>
    </comment>
    <comment ref="CA8" authorId="1" shapeId="0" xr:uid="{00000000-0006-0000-0100-00001E000000}">
      <text>
        <r>
          <rPr>
            <sz val="9"/>
            <color indexed="64"/>
            <rFont val="MS P ゴシック"/>
            <family val="3"/>
            <charset val="128"/>
          </rPr>
          <t>A1専用部分面積を（設問2）の住宅の専有面積で割り、全体共用部分の共有持分を掛ける。</t>
        </r>
      </text>
    </comment>
    <comment ref="CE8" authorId="1" shapeId="0" xr:uid="{00000000-0006-0000-0100-00001F000000}">
      <text>
        <r>
          <rPr>
            <sz val="9"/>
            <color indexed="64"/>
            <rFont val="MS P ゴシック"/>
            <family val="3"/>
            <charset val="128"/>
          </rPr>
          <t>A1専用部分面積を（設問2）の住宅の専有面積で割り、施設建築敷地の共有持分を掛ける。</t>
        </r>
      </text>
    </comment>
    <comment ref="CI8" authorId="0" shapeId="0" xr:uid="{00000000-0006-0000-0100-000013000000}">
      <text>
        <r>
          <rPr>
            <sz val="9"/>
            <color rgb="FF000000"/>
            <rFont val="Meiryo UI"/>
            <family val="3"/>
            <charset val="128"/>
          </rPr>
          <t>床面積に、（設問２）で求めた「床単価」を掛ける</t>
        </r>
      </text>
    </comment>
    <comment ref="BO10" authorId="0" shapeId="0" xr:uid="{00000000-0006-0000-0100-000017000000}">
      <text>
        <r>
          <rPr>
            <sz val="9"/>
            <color rgb="FF000000"/>
            <rFont val="Meiryo UI"/>
            <family val="3"/>
            <charset val="128"/>
          </rPr>
          <t>表の一番右の「建築施設の部分の概算額」で得られる床持ち分を、（設問2）の建築施設の部分の概算額の割合として求める。</t>
        </r>
      </text>
    </comment>
    <comment ref="BW10" authorId="0" shapeId="0" xr:uid="{00000000-0006-0000-0100-00001B000000}">
      <text>
        <r>
          <rPr>
            <sz val="9"/>
            <color rgb="FF000000"/>
            <rFont val="Meiryo UI"/>
            <family val="3"/>
            <charset val="128"/>
          </rPr>
          <t>A1の共有店舗の割合を、（設問2）の「店舗・事務所の共有持ち分」の「共有店舗」の割合に掛ける</t>
        </r>
      </text>
    </comment>
    <comment ref="CA10" authorId="1" shapeId="0" xr:uid="{00000000-0006-0000-0100-000020000000}">
      <text>
        <r>
          <rPr>
            <sz val="9"/>
            <color indexed="64"/>
            <rFont val="MS P ゴシック"/>
            <family val="3"/>
            <charset val="128"/>
          </rPr>
          <t>A1の共有店舗の割合を、（設問2）の全体共用部分の共有持分に掛ける</t>
        </r>
      </text>
    </comment>
    <comment ref="CE10" authorId="1" shapeId="0" xr:uid="{00000000-0006-0000-0100-000021000000}">
      <text>
        <r>
          <rPr>
            <sz val="9"/>
            <color indexed="64"/>
            <rFont val="MS P ゴシック"/>
            <family val="3"/>
            <charset val="128"/>
          </rPr>
          <t>A1の共有店舗の割合を、（設問2）の施設建築敷地の共有持分に掛ける</t>
        </r>
      </text>
    </comment>
    <comment ref="CI10" authorId="0" shapeId="0" xr:uid="{00000000-0006-0000-0100-000014000000}">
      <text>
        <r>
          <rPr>
            <sz val="9"/>
            <color rgb="FF000000"/>
            <rFont val="Meiryo UI"/>
            <family val="3"/>
            <charset val="128"/>
          </rPr>
          <t>（設問１）の従前資産額の合計から上記の住宅の概算額を差し引く。</t>
        </r>
      </text>
    </comment>
    <comment ref="AD11" authorId="0" shapeId="0" xr:uid="{00000000-0006-0000-0100-000001000000}">
      <text>
        <r>
          <rPr>
            <sz val="9"/>
            <color rgb="FF000000"/>
            <rFont val="Meiryo UI"/>
            <family val="3"/>
            <charset val="128"/>
          </rPr>
          <t>宅地面積×評価単価</t>
        </r>
      </text>
    </comment>
    <comment ref="AH11" authorId="0" shapeId="0" xr:uid="{00000000-0006-0000-0100-000002000000}">
      <text>
        <r>
          <rPr>
            <sz val="9"/>
            <color rgb="FF000000"/>
            <rFont val="Meiryo UI"/>
            <family val="3"/>
            <charset val="128"/>
          </rPr>
          <t>延べ面積×再調達単価×現在価値率</t>
        </r>
      </text>
    </comment>
    <comment ref="AH12" authorId="0" shapeId="0" xr:uid="{00000000-0006-0000-0100-000003000000}">
      <text>
        <r>
          <rPr>
            <sz val="9"/>
            <color rgb="FF000000"/>
            <rFont val="Meiryo UI"/>
            <family val="3"/>
            <charset val="128"/>
          </rPr>
          <t>C1の借家があるので、延べ面積を借家ではない面積と借家の面積に分けて計算します。
借家面積分は借家権の割合(50%)を差し引く。</t>
        </r>
      </text>
    </comment>
    <comment ref="BN12" authorId="1" shapeId="0" xr:uid="{00000000-0006-0000-0100-000024000000}">
      <text>
        <r>
          <rPr>
            <sz val="9"/>
            <color indexed="64"/>
            <rFont val="MS P ゴシック"/>
            <family val="3"/>
            <charset val="128"/>
          </rPr>
          <t>（設問2）条件設定の3行目「・・区分店舗はA2が取得し、それ以外は共有店舗とする」により、区分店舗の面積を記載。</t>
        </r>
      </text>
    </comment>
    <comment ref="BW12" authorId="0" shapeId="0" xr:uid="{00000000-0006-0000-0100-00001C000000}">
      <text>
        <r>
          <rPr>
            <sz val="9"/>
            <color rgb="FF000000"/>
            <rFont val="Meiryo UI"/>
            <family val="3"/>
            <charset val="128"/>
          </rPr>
          <t>（設問2）の「店舗・事務所の共有持ち分」の「区分店舗」の数値</t>
        </r>
      </text>
    </comment>
    <comment ref="CI12" authorId="0" shapeId="0" xr:uid="{00000000-0006-0000-0100-000015000000}">
      <text>
        <r>
          <rPr>
            <sz val="9"/>
            <color rgb="FF000000"/>
            <rFont val="Meiryo UI"/>
            <family val="3"/>
            <charset val="128"/>
          </rPr>
          <t>（設問１）の従前資産額の合計を記載。</t>
        </r>
      </text>
    </comment>
    <comment ref="AH14" authorId="0" shapeId="0" xr:uid="{00000000-0006-0000-0100-000004000000}">
      <text>
        <r>
          <rPr>
            <sz val="9"/>
            <color rgb="FF000000"/>
            <rFont val="Meiryo UI"/>
            <family val="3"/>
            <charset val="128"/>
          </rPr>
          <t>延べ面積×再調達単価×現在価格率×借家権の割合</t>
        </r>
      </text>
    </comment>
    <comment ref="CI14" authorId="0" shapeId="0" xr:uid="{00000000-0006-0000-0100-000016000000}">
      <text>
        <r>
          <rPr>
            <sz val="9"/>
            <color rgb="FF000000"/>
            <rFont val="Meiryo UI"/>
            <family val="3"/>
            <charset val="128"/>
          </rPr>
          <t>（設問1）の従前資産がの合計を記載しますが、借家権継続ですので床面積や持ち分はありません。</t>
        </r>
      </text>
    </comment>
    <comment ref="AD15" authorId="0" shapeId="0" xr:uid="{00000000-0006-0000-0100-000005000000}">
      <text>
        <r>
          <rPr>
            <sz val="9"/>
            <color rgb="FF000000"/>
            <rFont val="Meiryo UI"/>
            <family val="3"/>
            <charset val="128"/>
          </rPr>
          <t>B1の借地があるので、宅地面積を借地ではない面積と借地の面積に分けて計算します。
借地面積分は借地権の割合(70%)を差し引く。</t>
        </r>
      </text>
    </comment>
    <comment ref="AD16" authorId="0" shapeId="0" xr:uid="{00000000-0006-0000-0100-000006000000}">
      <text>
        <r>
          <rPr>
            <sz val="9"/>
            <color rgb="FF000000"/>
            <rFont val="Meiryo UI"/>
            <family val="3"/>
            <charset val="128"/>
          </rPr>
          <t>宅地面積×評価単価×借地権の割合</t>
        </r>
      </text>
    </comment>
    <comment ref="BO16" authorId="0" shapeId="0" xr:uid="{00000000-0006-0000-0100-000018000000}">
      <text>
        <r>
          <rPr>
            <sz val="9"/>
            <color rgb="FF000000"/>
            <rFont val="Meiryo UI"/>
            <family val="3"/>
            <charset val="128"/>
          </rPr>
          <t>表の一番右の「建築施設の部分の概算額」を、（設問2）の住宅の建築施設の部分の概算額で割り、専有面積を掛ける。</t>
        </r>
      </text>
    </comment>
    <comment ref="AL20" authorId="0" shapeId="0" xr:uid="{00000000-0006-0000-0100-000007000000}">
      <text>
        <r>
          <rPr>
            <sz val="9"/>
            <color rgb="FF000000"/>
            <rFont val="Meiryo UI"/>
            <family val="3"/>
            <charset val="128"/>
          </rPr>
          <t>縦合計、横合計がそれぞれ合っているか確認する。</t>
        </r>
      </text>
    </comment>
    <comment ref="BO24" authorId="0" shapeId="0" xr:uid="{00000000-0006-0000-0100-000019000000}">
      <text>
        <r>
          <rPr>
            <sz val="9"/>
            <color rgb="FF000000"/>
            <rFont val="Meiryo UI"/>
            <family val="3"/>
            <charset val="128"/>
          </rPr>
          <t>表の一番右の「建築施設の部分の概算額」を、（設問2）の事務所の建築施設の部分の概算額で割り、専有面積を掛ける。</t>
        </r>
      </text>
    </comment>
    <comment ref="BW24" authorId="0" shapeId="0" xr:uid="{00000000-0006-0000-0100-00001D000000}">
      <text>
        <r>
          <rPr>
            <sz val="9"/>
            <color rgb="FF000000"/>
            <rFont val="Meiryo UI"/>
            <family val="3"/>
            <charset val="128"/>
          </rPr>
          <t>左の面積と（設問2）の事務所の専有面積との割合を、「店舗・事務所の共有持ち分」の「事務所」の割合に掛ける</t>
        </r>
      </text>
    </comment>
    <comment ref="CA24" authorId="1" shapeId="0" xr:uid="{00000000-0006-0000-0100-000022000000}">
      <text>
        <r>
          <rPr>
            <sz val="9"/>
            <color indexed="64"/>
            <rFont val="MS P ゴシック"/>
            <family val="3"/>
            <charset val="128"/>
          </rPr>
          <t>A4～A15事務所専用部分面積を（設問2）の事務所の専有面積で割り、全体共用部分の共有持分を掛ける。</t>
        </r>
      </text>
    </comment>
    <comment ref="CE24" authorId="1" shapeId="0" xr:uid="{00000000-0006-0000-0100-000023000000}">
      <text>
        <r>
          <rPr>
            <sz val="9"/>
            <color indexed="64"/>
            <rFont val="MS P ゴシック"/>
            <family val="3"/>
            <charset val="128"/>
          </rPr>
          <t>A4～A15事務所専用部分面積を（設問2）の事務所の専有面積で割り、施設建設敷地の共有持分を掛ける。</t>
        </r>
      </text>
    </comment>
    <comment ref="R32" authorId="0" shapeId="0" xr:uid="{00000000-0006-0000-0100-00000A000000}">
      <text>
        <r>
          <rPr>
            <sz val="9"/>
            <color rgb="FF000000"/>
            <rFont val="Meiryo UI"/>
            <family val="3"/>
            <charset val="128"/>
          </rPr>
          <t>設問の「共用部分の持ち分は各用途の専有面積の比率」</t>
        </r>
      </text>
    </comment>
    <comment ref="V32" authorId="0" shapeId="0" xr:uid="{00000000-0006-0000-0100-000009000000}">
      <text>
        <r>
          <rPr>
            <sz val="9"/>
            <color rgb="FF000000"/>
            <rFont val="Meiryo UI"/>
            <family val="3"/>
            <charset val="128"/>
          </rPr>
          <t>設問の「施設建築敷地の共有持分は各用途の施設建築敷地の概算額の比率」</t>
        </r>
      </text>
    </comment>
    <comment ref="AL32" authorId="0" shapeId="0" xr:uid="{00000000-0006-0000-0100-00000B000000}">
      <text>
        <r>
          <rPr>
            <sz val="9"/>
            <color rgb="FF000000"/>
            <rFont val="Meiryo UI"/>
            <family val="3"/>
            <charset val="128"/>
          </rPr>
          <t>「施設建築物の概算額」を「専有面積」で割る。</t>
        </r>
      </text>
    </comment>
    <comment ref="AO32" authorId="0" shapeId="0" xr:uid="{00000000-0006-0000-0100-00000C000000}">
      <text>
        <r>
          <rPr>
            <sz val="9"/>
            <color rgb="FF000000"/>
            <rFont val="Meiryo UI"/>
            <family val="3"/>
            <charset val="128"/>
          </rPr>
          <t>「施設建築敷地の概算額」を「専有面積」で割る。</t>
        </r>
      </text>
    </comment>
    <comment ref="AR32" authorId="0" shapeId="0" xr:uid="{00000000-0006-0000-0100-00000D000000}">
      <text>
        <r>
          <rPr>
            <sz val="9"/>
            <color rgb="FF000000"/>
            <rFont val="Meiryo UI"/>
            <family val="3"/>
            <charset val="128"/>
          </rPr>
          <t>「建築施設の部分の概算額」を「専有面積」で割る。</t>
        </r>
      </text>
    </comment>
    <comment ref="F34" authorId="0" shapeId="0" xr:uid="{00000000-0006-0000-0100-00000E000000}">
      <text>
        <r>
          <rPr>
            <sz val="9"/>
            <color rgb="FF000000"/>
            <rFont val="Meiryo UI"/>
            <family val="3"/>
            <charset val="128"/>
          </rPr>
          <t>専有面積の合計から住宅と事務所の専有面積を引く</t>
        </r>
      </text>
    </comment>
    <comment ref="N34" authorId="0" shapeId="0" xr:uid="{00000000-0006-0000-0100-000008000000}">
      <text>
        <r>
          <rPr>
            <sz val="9"/>
            <color rgb="FF000000"/>
            <rFont val="Meiryo UI"/>
            <family val="3"/>
            <charset val="128"/>
          </rPr>
          <t>設問の「共用部分の持ち分は各用途の専有面積の比率」</t>
        </r>
      </text>
    </comment>
    <comment ref="F36" authorId="0" shapeId="0" xr:uid="{00000000-0006-0000-0100-00000F000000}">
      <text>
        <r>
          <rPr>
            <sz val="9"/>
            <color rgb="FF000000"/>
            <rFont val="Meiryo UI"/>
            <family val="3"/>
            <charset val="128"/>
          </rPr>
          <t>「建築施設の部分の概算額」を「床単価」で割る</t>
        </r>
      </text>
    </comment>
    <comment ref="Z36" authorId="0" shapeId="0" xr:uid="{00000000-0006-0000-0100-000010000000}">
      <text>
        <r>
          <rPr>
            <sz val="9"/>
            <color rgb="FF000000"/>
            <rFont val="Meiryo UI"/>
            <family val="3"/>
            <charset val="128"/>
          </rPr>
          <t>「専有面積」×「建物単価」</t>
        </r>
      </text>
    </comment>
    <comment ref="AD36" authorId="0" shapeId="0" xr:uid="{00000000-0006-0000-0100-000011000000}">
      <text>
        <r>
          <rPr>
            <sz val="9"/>
            <color rgb="FF000000"/>
            <rFont val="Meiryo UI"/>
            <family val="3"/>
            <charset val="128"/>
          </rPr>
          <t>「専有面積」×「土地単価」</t>
        </r>
      </text>
    </comment>
    <comment ref="AH36" authorId="0" shapeId="0" xr:uid="{00000000-0006-0000-0100-000012000000}">
      <text>
        <r>
          <rPr>
            <sz val="9"/>
            <color rgb="FF000000"/>
            <rFont val="Meiryo UI"/>
            <family val="3"/>
            <charset val="128"/>
          </rPr>
          <t xml:space="preserve">ここが分かれば表を完成できます。
設問に記載されている「店舗は区分店舗と共有店舗で構成され、区分店舗はA２が取得し、それ以外は共有店舗とする。」から、A2・C1の設問１の従前資産額合計を記載します。
</t>
        </r>
      </text>
    </comment>
    <comment ref="BK37" authorId="1" shapeId="0" xr:uid="{00000000-0006-0000-0100-000025000000}">
      <text>
        <r>
          <rPr>
            <sz val="9"/>
            <color indexed="64"/>
            <rFont val="MS P ゴシック"/>
            <family val="3"/>
            <charset val="128"/>
          </rPr>
          <t>(設問２)の住宅専有面積から(設問３)の住宅専用面積を引く。</t>
        </r>
      </text>
    </comment>
    <comment ref="BP37" authorId="1" shapeId="0" xr:uid="{00000000-0006-0000-0100-000026000000}">
      <text>
        <r>
          <rPr>
            <sz val="9"/>
            <color indexed="64"/>
            <rFont val="MS P ゴシック"/>
            <family val="3"/>
            <charset val="128"/>
          </rPr>
          <t>全体から(設問３)の住宅共用の合計を引く</t>
        </r>
      </text>
    </comment>
    <comment ref="BX37" authorId="1" shapeId="0" xr:uid="{00000000-0006-0000-0100-000027000000}">
      <text>
        <r>
          <rPr>
            <sz val="9"/>
            <color indexed="64"/>
            <rFont val="MS P ゴシック"/>
            <family val="3"/>
            <charset val="128"/>
          </rPr>
          <t>(設問２)の住宅の「全体共用部分の共有持分」から、(設問３)の各住宅の「全体共用」の共有持分を引く。</t>
        </r>
      </text>
    </comment>
    <comment ref="CB37" authorId="0" shapeId="0" xr:uid="{00000000-0006-0000-0100-00002C000000}">
      <text>
        <r>
          <rPr>
            <sz val="9"/>
            <color rgb="FF000000"/>
            <rFont val="Meiryo UI"/>
            <family val="3"/>
            <charset val="128"/>
          </rPr>
          <t>(設問２)の住宅の施設建設敷地の共有持分から、(設問３)の各住宅の「施設建設敷地の共有持分」を引く。</t>
        </r>
      </text>
    </comment>
    <comment ref="BL39" authorId="0" shapeId="0" xr:uid="{00000000-0006-0000-0100-00002F000000}">
      <text>
        <r>
          <rPr>
            <sz val="9"/>
            <color rgb="FF000000"/>
            <rFont val="Meiryo UI"/>
            <family val="3"/>
            <charset val="128"/>
          </rPr>
          <t>全体から（設問3）の各共有店舗の「専用部分」持ち分を引く</t>
        </r>
      </text>
    </comment>
    <comment ref="BT39" authorId="0" shapeId="0" xr:uid="{00000000-0006-0000-0100-000028000000}">
      <text>
        <r>
          <rPr>
            <sz val="9"/>
            <color rgb="FF000000"/>
            <rFont val="Meiryo UI"/>
            <family val="3"/>
            <charset val="128"/>
          </rPr>
          <t>(設問２)の「店舗・事務所共用部分の共有持分」の共有店舗の共有持分から、(設問３)の各共有店舗の「店舗・事務所共用」共有持分を引く。</t>
        </r>
      </text>
    </comment>
    <comment ref="BX39" authorId="0" shapeId="0" xr:uid="{00000000-0006-0000-0100-00002A000000}">
      <text>
        <r>
          <rPr>
            <sz val="9"/>
            <color rgb="FF000000"/>
            <rFont val="Meiryo UI"/>
            <family val="3"/>
            <charset val="128"/>
          </rPr>
          <t>(設問２)の共有店舗の「全体共用部分の共有持分」から、(設問３)の各共有店舗の「全体共用」の持分を引く。</t>
        </r>
      </text>
    </comment>
    <comment ref="CB39" authorId="0" shapeId="0" xr:uid="{00000000-0006-0000-0100-00002D000000}">
      <text>
        <r>
          <rPr>
            <sz val="9"/>
            <color rgb="FF000000"/>
            <rFont val="Meiryo UI"/>
            <family val="3"/>
            <charset val="128"/>
          </rPr>
          <t>(設問２)の共有店舗の「施設建設敷地の共有持分」から、(設問３)の各共有店舗の「施設建設敷地の共有持分」を引く。</t>
        </r>
      </text>
    </comment>
    <comment ref="BK41" authorId="0" shapeId="0" xr:uid="{00000000-0006-0000-0100-000030000000}">
      <text>
        <r>
          <rPr>
            <sz val="9"/>
            <color rgb="FF000000"/>
            <rFont val="Meiryo UI"/>
            <family val="3"/>
            <charset val="128"/>
          </rPr>
          <t>(設問2)の事務所の「専有面積」から、(設問3)のA4～A15の事務所の「専用部分」面積を引く。</t>
        </r>
      </text>
    </comment>
    <comment ref="BT41" authorId="0" shapeId="0" xr:uid="{00000000-0006-0000-0100-000029000000}">
      <text>
        <r>
          <rPr>
            <sz val="9"/>
            <color rgb="FF000000"/>
            <rFont val="Meiryo UI"/>
            <family val="3"/>
            <charset val="128"/>
          </rPr>
          <t>(設問２)の「店舗・事務所共用部分の共有持ち分」の事務所の共有持分から、(設問３)のA4～A15の事務所共有持ち分を引く。</t>
        </r>
      </text>
    </comment>
    <comment ref="BX41" authorId="0" shapeId="0" xr:uid="{00000000-0006-0000-0100-00002B000000}">
      <text>
        <r>
          <rPr>
            <sz val="9"/>
            <color rgb="FF000000"/>
            <rFont val="Meiryo UI"/>
            <family val="3"/>
            <charset val="128"/>
          </rPr>
          <t>(設問２)の「全体共用部分の共有持ち分」の事務所の共有持分から、(設問３)のA4～A15の事務所の「全体共用」の共有持分を引く。</t>
        </r>
      </text>
    </comment>
    <comment ref="CB41" authorId="0" shapeId="0" xr:uid="{00000000-0006-0000-0100-00002E000000}">
      <text>
        <r>
          <rPr>
            <sz val="9"/>
            <color rgb="FF000000"/>
            <rFont val="Meiryo UI"/>
            <family val="3"/>
            <charset val="128"/>
          </rPr>
          <t>(設問２)の事務所の「施設建設敷地の共有持分」から、(設問３)のA4～A15の事務所の「施設建設敷地の共有持分」を引く。</t>
        </r>
      </text>
    </comment>
  </commentList>
</comments>
</file>

<file path=xl/sharedStrings.xml><?xml version="1.0" encoding="utf-8"?>
<sst xmlns="http://schemas.openxmlformats.org/spreadsheetml/2006/main" count="1421" uniqueCount="416">
  <si>
    <t>図（ア）及び表（イ）の条件を基に以下の表の空欄の値を算定し、「従前資産額と転出額の算出」、「公</t>
    <rPh sb="21" eb="23">
      <t>クウラン</t>
    </rPh>
    <phoneticPr fontId="14"/>
  </si>
  <si>
    <t>以下、図（ア）に示した「施行地区の区域等」と、表（イ）の「施行地区の計画概要等」及び表（ウ）</t>
  </si>
  <si>
    <t>　再開発プランナーであるあなたは、公共施設整備(都市計画道路の拡幅整備)を伴う、組合施行の</t>
  </si>
  <si>
    <t>各科目ごとに百万円未満を四捨五入して整数で記入の上、以降の計算はその記入した数値を使用する</t>
  </si>
  <si>
    <t>計算において、面積は小数点以下第１位を四捨五入して整数で記入し、金額については、各年度、</t>
  </si>
  <si>
    <t>補償費のうち、公共施設管理者負担金の対象となるのは、都市計画道路拡幅予定線内に存する宅地及</t>
  </si>
  <si>
    <t>・公共施設管理者負担金については、各年度の対象事業の額が負担金として入金するものとする。</t>
    <rPh sb="17" eb="18">
      <t>カク</t>
    </rPh>
    <rPh sb="18" eb="20">
      <t>ネンド</t>
    </rPh>
    <rPh sb="21" eb="25">
      <t>タイショウジギョウ</t>
    </rPh>
    <rPh sb="26" eb="27">
      <t>ガク</t>
    </rPh>
    <rPh sb="28" eb="31">
      <t>フタンキン</t>
    </rPh>
    <phoneticPr fontId="14"/>
  </si>
  <si>
    <t>の「事業スケジュール」の条件にもとづき、（設問１）と（設問２）に解答の上、（設問３）表１</t>
    <rPh sb="38" eb="40">
      <t>セツモン</t>
    </rPh>
    <phoneticPr fontId="14"/>
  </si>
  <si>
    <t>び建物と法第９７条補償費とし、補助金対象事業費は、都市計画遠路拡幅予定線外の建物と法第９７</t>
    <rPh sb="35" eb="36">
      <t>セン</t>
    </rPh>
    <phoneticPr fontId="14"/>
  </si>
  <si>
    <t>　・店舗は区分店舗と共有店舗で構成され、区分店舗はA２が取得し、それ以外は共有店舗とする。</t>
  </si>
  <si>
    <t>(注)各年度・各項目ごとに百万円未満を四捨五入し、以降の計算はその記入した数値を使用しなさい。</t>
    <rPh sb="9" eb="10">
      <t>モク</t>
    </rPh>
    <rPh sb="13" eb="18">
      <t>ヒャクマンエンミマン</t>
    </rPh>
    <rPh sb="19" eb="23">
      <t>シシャゴニュウ</t>
    </rPh>
    <phoneticPr fontId="14"/>
  </si>
  <si>
    <t xml:space="preserve"> ・権利者が権利変換により取得した床以外は、全て参加組合員X、Y、Zが取得するものとする。</t>
    <rPh sb="25" eb="26">
      <t>カ</t>
    </rPh>
    <phoneticPr fontId="14"/>
  </si>
  <si>
    <t>共施設管理者負担金対象事業費と補助金対象事業費の算出」の表を完成し、① ～④ に相当する数値を</t>
    <rPh sb="13" eb="14">
      <t>ヒ</t>
    </rPh>
    <phoneticPr fontId="14"/>
  </si>
  <si>
    <t>マークシートに記入しなさい。なお、従前資産額（従前宅地評価額と従前建物評価額）と法第９７条</t>
    <rPh sb="23" eb="25">
      <t>ジュウゼン</t>
    </rPh>
    <phoneticPr fontId="14"/>
  </si>
  <si>
    <t>　・計算結果に端数が生した場合は、小数点以下第一位を四捨五入して整数で記入し、以後の解答はその記入した数値にて計算するものとする。</t>
    <rPh sb="20" eb="25">
      <t>イカダイイチイ</t>
    </rPh>
    <rPh sb="55" eb="57">
      <t>ケイサン</t>
    </rPh>
    <phoneticPr fontId="14"/>
  </si>
  <si>
    <t>　・計算結果に端数が生じた場合は、小数点以下第一位を四捨五入して整数で記入し、以後の解答はその記入した数値にて計算するものとする。</t>
    <rPh sb="55" eb="57">
      <t>ケイサン</t>
    </rPh>
    <phoneticPr fontId="14"/>
  </si>
  <si>
    <t xml:space="preserve"> ・計算結果に端数が生じた場合は、小数点以下第一位を四捨五入して整数で記入し、以後の解答はその記入した数値にて計算するものとする。</t>
    <rPh sb="2" eb="6">
      <t>ケイサンケッカ</t>
    </rPh>
    <rPh sb="21" eb="22">
      <t>シタ</t>
    </rPh>
    <rPh sb="22" eb="25">
      <t>ダイイチイ</t>
    </rPh>
    <rPh sb="51" eb="53">
      <t>スウチ</t>
    </rPh>
    <phoneticPr fontId="14"/>
  </si>
  <si>
    <t>　例：:事業資が158百万円の場合、補助対象事業費は156百万円になる。)を記入し、以降の計算はその記入した数値を使用すること。</t>
    <rPh sb="20" eb="22">
      <t>タイショウ</t>
    </rPh>
    <phoneticPr fontId="14"/>
  </si>
  <si>
    <t>図(ア)及び表(イ)、表(ウ)、設問1、設問2をもとに、以下の「表１ 年度別資金計画表」及び「表２ 補助金・公共施設管理者負担金</t>
    <rPh sb="0" eb="1">
      <t>ズ</t>
    </rPh>
    <phoneticPr fontId="14"/>
  </si>
  <si>
    <r>
      <t>　・権利変換計画作成にあたり、</t>
    </r>
    <r>
      <rPr>
        <b/>
        <u/>
        <sz val="8"/>
        <color rgb="FF000000"/>
        <rFont val="ＭＳ Ｐゴシック"/>
        <family val="3"/>
        <charset val="128"/>
      </rPr>
      <t>権利者意向欄に記載された事項は全て実現できるものとする。</t>
    </r>
  </si>
  <si>
    <r>
      <t>　・共用部分の共有持分は</t>
    </r>
    <r>
      <rPr>
        <b/>
        <u/>
        <sz val="8"/>
        <color rgb="FF000000"/>
        <rFont val="ＭＳ Ｐゴシック"/>
        <family val="3"/>
        <charset val="128"/>
      </rPr>
      <t>各用途の専有面種の比率</t>
    </r>
    <r>
      <rPr>
        <sz val="8"/>
        <color rgb="FF000000"/>
        <rFont val="ＭＳ Ｐゴシック"/>
        <family val="3"/>
        <charset val="128"/>
      </rPr>
      <t>とし、施設建築敷地の共有持分は</t>
    </r>
    <r>
      <rPr>
        <b/>
        <u/>
        <sz val="8"/>
        <color rgb="FF000000"/>
        <rFont val="ＭＳ Ｐゴシック"/>
        <family val="3"/>
        <charset val="128"/>
      </rPr>
      <t>各用途の施設建築敷地の概算額の比率</t>
    </r>
    <r>
      <rPr>
        <sz val="8"/>
        <color rgb="FF000000"/>
        <rFont val="ＭＳ Ｐゴシック"/>
        <family val="3"/>
        <charset val="128"/>
      </rPr>
      <t>とする。</t>
    </r>
  </si>
  <si>
    <r>
      <t>　・各権利者の共用部分及び施設建築敷地の共有持分は、「（b）施設計画及び建築施設の部分の概算額等」で算出した各用途毎の共有持分を</t>
    </r>
    <r>
      <rPr>
        <b/>
        <u/>
        <sz val="8"/>
        <color rgb="FF000000"/>
        <rFont val="ＭＳ Ｐゴシック"/>
        <family val="3"/>
        <charset val="128"/>
      </rPr>
      <t>各用途内で配分計算</t>
    </r>
    <r>
      <rPr>
        <sz val="8"/>
        <color rgb="FF000000"/>
        <rFont val="ＭＳ Ｐゴシック"/>
        <family val="3"/>
        <charset val="128"/>
      </rPr>
      <t>するものとする。</t>
    </r>
  </si>
  <si>
    <t>ある地区で、組合施行による第一種市街地再開発事業が施行されています。権利変換計画作成にあたり、（設問１）～ （設問４）の算出の条件に基づき①～⑮の欄に相当する数値を</t>
  </si>
  <si>
    <t>(注)各年度・各項目ごとに百万円未満を四捨五入して整数で記入し、以降の計算はその記入した数値を使用しなさtヽ。</t>
  </si>
  <si>
    <t>設問１に基づき算定。(法第９１条に基づく、評価基準日から権利変換言r画認可ま</t>
    <rPh sb="0" eb="2">
      <t>セツモン</t>
    </rPh>
    <rPh sb="7" eb="9">
      <t>サンテイ</t>
    </rPh>
    <phoneticPr fontId="14"/>
  </si>
  <si>
    <t>A.補助金、B.公共管理者負担金を記入するために、表２を先に作成します。</t>
  </si>
  <si>
    <t>なお、建築主体工事とは施設建築物工事から駐車場工事を除く工事を指すものとする。</t>
  </si>
  <si>
    <t>各年度毎に支出金合計から、A、B、Cの合計額を控除した金額を借入金として計上。</t>
  </si>
  <si>
    <t>図（ア）施行地区の区域等（従前状況・権利変換意向・都市計画道路拡幅予定線等）</t>
  </si>
  <si>
    <t>前年度末までの累積借入金残額X金利の額を各年度に計上(借入金利子の総合計は</t>
  </si>
  <si>
    <t>　・都市再開発法第111条に規定する地上権非設定型による権利変換計画とする。</t>
  </si>
  <si>
    <t>表２に示す通り。補助金対象事業が実施された年度末に入金があるものとする。</t>
  </si>
  <si>
    <r>
      <t>　・区分店舗とそれ以外の共有店舗の</t>
    </r>
    <r>
      <rPr>
        <b/>
        <u/>
        <sz val="8"/>
        <color rgb="FF000000"/>
        <rFont val="ＭＳ Ｐゴシック"/>
        <family val="3"/>
        <charset val="128"/>
      </rPr>
      <t>床単価は同額</t>
    </r>
    <r>
      <rPr>
        <sz val="8"/>
        <color rgb="FF000000"/>
        <rFont val="ＭＳ Ｐゴシック"/>
        <family val="3"/>
        <charset val="128"/>
      </rPr>
      <t>であり、共用部分及び施設建築敷地の</t>
    </r>
    <r>
      <rPr>
        <b/>
        <u/>
        <sz val="8"/>
        <color rgb="FF000000"/>
        <rFont val="ＭＳ Ｐゴシック"/>
        <family val="3"/>
        <charset val="128"/>
      </rPr>
      <t>共有持分も同等</t>
    </r>
    <r>
      <rPr>
        <sz val="8"/>
        <color rgb="FF000000"/>
        <rFont val="ＭＳ Ｐゴシック"/>
        <family val="3"/>
        <charset val="128"/>
      </rPr>
      <t>とする。</t>
    </r>
  </si>
  <si>
    <t>　（権利変換対象者）</t>
    <rPh sb="2" eb="9">
      <t>ケンリヘンカンタイショウシャ</t>
    </rPh>
    <phoneticPr fontId="14"/>
  </si>
  <si>
    <t>設間２ に基づき算出</t>
  </si>
  <si>
    <t>駐車場面積（㎡）</t>
    <rPh sb="0" eb="5">
      <t>チュウシャジョウメンセキ</t>
    </rPh>
    <phoneticPr fontId="14"/>
  </si>
  <si>
    <t>補助金対
象事業費</t>
    <rPh sb="0" eb="3">
      <t>ホジョキン</t>
    </rPh>
    <rPh sb="3" eb="4">
      <t>タイ</t>
    </rPh>
    <phoneticPr fontId="14"/>
  </si>
  <si>
    <t>　　　の建物延べ床面積</t>
    <rPh sb="4" eb="6">
      <t>タテモノ</t>
    </rPh>
    <rPh sb="6" eb="7">
      <t>ノ</t>
    </rPh>
    <rPh sb="8" eb="11">
      <t>ユカメンセキ</t>
    </rPh>
    <phoneticPr fontId="14"/>
  </si>
  <si>
    <t>十施行地区面積×</t>
  </si>
  <si>
    <t>　・借地権の割合は</t>
  </si>
  <si>
    <t>補助金対象事業費の算出</t>
  </si>
  <si>
    <t>総額のうち転出額</t>
    <rPh sb="0" eb="2">
      <t>ソウガク</t>
    </rPh>
    <rPh sb="5" eb="8">
      <t>テンシュツガク</t>
    </rPh>
    <phoneticPr fontId="14"/>
  </si>
  <si>
    <t>全て住宅に権利変換</t>
    <rPh sb="5" eb="7">
      <t>ケンリ</t>
    </rPh>
    <phoneticPr fontId="14"/>
  </si>
  <si>
    <t>実施事業と手続き</t>
    <rPh sb="0" eb="4">
      <t>ジッシジギョウ</t>
    </rPh>
    <rPh sb="5" eb="7">
      <t>テツヅ</t>
    </rPh>
    <phoneticPr fontId="14"/>
  </si>
  <si>
    <t>権　利　者　意　向</t>
    <rPh sb="0" eb="1">
      <t>ケン</t>
    </rPh>
    <rPh sb="2" eb="3">
      <t>リ</t>
    </rPh>
    <rPh sb="4" eb="5">
      <t>シャ</t>
    </rPh>
    <rPh sb="6" eb="7">
      <t>イ</t>
    </rPh>
    <rPh sb="8" eb="9">
      <t>ムカイ</t>
    </rPh>
    <phoneticPr fontId="14"/>
  </si>
  <si>
    <t>従前建物延べ床面積</t>
    <rPh sb="0" eb="4">
      <t>ジュウゼンタテモノ</t>
    </rPh>
    <rPh sb="4" eb="5">
      <t>ノ</t>
    </rPh>
    <rPh sb="6" eb="9">
      <t>ユカメンセキ</t>
    </rPh>
    <phoneticPr fontId="14"/>
  </si>
  <si>
    <t>５年度
(最終年度)</t>
    <rPh sb="1" eb="3">
      <t>ネンド</t>
    </rPh>
    <rPh sb="5" eb="9">
      <t>サイシュウネンド</t>
    </rPh>
    <phoneticPr fontId="14"/>
  </si>
  <si>
    <t>施設建築物工事費</t>
    <rPh sb="0" eb="8">
      <t>シセツケンチクブツコウジヒ</t>
    </rPh>
    <phoneticPr fontId="14"/>
  </si>
  <si>
    <t>A、B、Cの合計</t>
    <rPh sb="6" eb="8">
      <t>ゴウケイ</t>
    </rPh>
    <phoneticPr fontId="14"/>
  </si>
  <si>
    <t>従前宅地のうちの転出額</t>
    <rPh sb="0" eb="4">
      <t>ジュウゼンタクチ</t>
    </rPh>
    <rPh sb="8" eb="11">
      <t>テンシュツガク</t>
    </rPh>
    <phoneticPr fontId="14"/>
  </si>
  <si>
    <t>７.借入金償還金</t>
    <rPh sb="2" eb="5">
      <t>シャクニュウキン</t>
    </rPh>
    <rPh sb="5" eb="8">
      <t>ショウカンキン</t>
    </rPh>
    <phoneticPr fontId="14"/>
  </si>
  <si>
    <t>　(金銭の給付希望者）</t>
    <rPh sb="2" eb="4">
      <t>キンセン</t>
    </rPh>
    <rPh sb="5" eb="10">
      <t>キュウフキボウシャ</t>
    </rPh>
    <phoneticPr fontId="14"/>
  </si>
  <si>
    <t>施設建築
物工事費</t>
    <rPh sb="0" eb="2">
      <t>シセツ</t>
    </rPh>
    <rPh sb="2" eb="4">
      <t>ケンチク</t>
    </rPh>
    <rPh sb="5" eb="6">
      <t>ブツ</t>
    </rPh>
    <rPh sb="6" eb="9">
      <t>コウジヒ</t>
    </rPh>
    <phoneticPr fontId="14"/>
  </si>
  <si>
    <t>（設問３）前項の続き</t>
    <rPh sb="1" eb="3">
      <t>セツモン</t>
    </rPh>
    <rPh sb="5" eb="7">
      <t>ゼンコウ</t>
    </rPh>
    <rPh sb="8" eb="9">
      <t>ツヅ</t>
    </rPh>
    <phoneticPr fontId="14"/>
  </si>
  <si>
    <t>　施行地区の区域</t>
    <rPh sb="1" eb="5">
      <t>セコウチク</t>
    </rPh>
    <rPh sb="6" eb="8">
      <t>クイキ</t>
    </rPh>
    <phoneticPr fontId="14"/>
  </si>
  <si>
    <t>従前他地区評価額の</t>
    <rPh sb="0" eb="5">
      <t>ジュウゼンタチク</t>
    </rPh>
    <rPh sb="5" eb="8">
      <t>ヒョウカガク</t>
    </rPh>
    <phoneticPr fontId="14"/>
  </si>
  <si>
    <t>容積対象床面積（㎡）</t>
    <rPh sb="0" eb="7">
      <t>ヨウセキタイショウユカメンセキ</t>
    </rPh>
    <phoneticPr fontId="14"/>
  </si>
  <si>
    <t>補助金対象事業費</t>
    <rPh sb="0" eb="8">
      <t>ホジョキンタイショウジギョウヒ</t>
    </rPh>
    <phoneticPr fontId="14"/>
  </si>
  <si>
    <t>施設建築物設計費</t>
    <rPh sb="0" eb="8">
      <t>シセツケンチクブツセッケイヒ</t>
    </rPh>
    <phoneticPr fontId="14"/>
  </si>
  <si>
    <t>権利変換対象者分</t>
    <rPh sb="0" eb="2">
      <t>ケンリ</t>
    </rPh>
    <rPh sb="2" eb="4">
      <t>ヘンカン</t>
    </rPh>
    <rPh sb="4" eb="6">
      <t>タイショウ</t>
    </rPh>
    <rPh sb="6" eb="7">
      <t>シャ</t>
    </rPh>
    <rPh sb="7" eb="8">
      <t>ブン</t>
    </rPh>
    <phoneticPr fontId="14"/>
  </si>
  <si>
    <t>%、借家権の割合は</t>
  </si>
  <si>
    <t>表１　年度別資金計画表</t>
    <rPh sb="0" eb="1">
      <t>ヒョウ</t>
    </rPh>
    <rPh sb="3" eb="5">
      <t>ネンド</t>
    </rPh>
    <rPh sb="5" eb="6">
      <t>ベツ</t>
    </rPh>
    <rPh sb="6" eb="8">
      <t>シキン</t>
    </rPh>
    <rPh sb="8" eb="10">
      <t>ケイカク</t>
    </rPh>
    <rPh sb="10" eb="11">
      <t>オモテ</t>
    </rPh>
    <phoneticPr fontId="14"/>
  </si>
  <si>
    <t>施設建築物工事費X</t>
  </si>
  <si>
    <t>１.調査設計
計画費</t>
    <rPh sb="2" eb="4">
      <t>チョウサ</t>
    </rPh>
    <rPh sb="4" eb="6">
      <t>セッケイ</t>
    </rPh>
    <rPh sb="7" eb="10">
      <t>ケイカクヒ</t>
    </rPh>
    <phoneticPr fontId="14"/>
  </si>
  <si>
    <t>施設建築物の用途</t>
    <rPh sb="0" eb="5">
      <t>シセツケンチクブツ</t>
    </rPh>
    <rPh sb="6" eb="8">
      <t>ヨウト</t>
    </rPh>
    <phoneticPr fontId="14"/>
  </si>
  <si>
    <t>(金銭給付対象分)</t>
    <rPh sb="1" eb="8">
      <t>キンセンキュウフタイショウブン</t>
    </rPh>
    <phoneticPr fontId="14"/>
  </si>
  <si>
    <t>法第９１条補償費</t>
    <rPh sb="0" eb="2">
      <t>ホウダイ</t>
    </rPh>
    <rPh sb="4" eb="5">
      <t>ジョウ</t>
    </rPh>
    <rPh sb="5" eb="8">
      <t>ホショウヒ</t>
    </rPh>
    <phoneticPr fontId="14"/>
  </si>
  <si>
    <t>※図（ア）より、</t>
    <rPh sb="1" eb="2">
      <t>ズ</t>
    </rPh>
    <phoneticPr fontId="14"/>
  </si>
  <si>
    <t>（単位：百万円）</t>
    <rPh sb="1" eb="3">
      <t>タンイ</t>
    </rPh>
    <rPh sb="4" eb="7">
      <t>ヒャクマンエン</t>
    </rPh>
    <phoneticPr fontId="14"/>
  </si>
  <si>
    <t>店舗・事務所共用</t>
    <rPh sb="0" eb="2">
      <t>テンポ</t>
    </rPh>
    <rPh sb="3" eb="6">
      <t>ジムショ</t>
    </rPh>
    <rPh sb="6" eb="8">
      <t>キョウヨウ</t>
    </rPh>
    <phoneticPr fontId="14"/>
  </si>
  <si>
    <t>従　前　資　産　額</t>
    <rPh sb="0" eb="1">
      <t>ジュウ</t>
    </rPh>
    <rPh sb="2" eb="3">
      <t>マエ</t>
    </rPh>
    <rPh sb="4" eb="5">
      <t>シ</t>
    </rPh>
    <rPh sb="6" eb="7">
      <t>サン</t>
    </rPh>
    <rPh sb="8" eb="9">
      <t>ガク</t>
    </rPh>
    <phoneticPr fontId="14"/>
  </si>
  <si>
    <t>　権利変換対象建物</t>
    <rPh sb="1" eb="9">
      <t>ケンリヘンカンタイショウタテモノ</t>
    </rPh>
    <phoneticPr fontId="14"/>
  </si>
  <si>
    <t>４.共同施設
整備費</t>
    <rPh sb="2" eb="6">
      <t>キョウドウシセツ</t>
    </rPh>
    <rPh sb="7" eb="10">
      <t>セイビヒ</t>
    </rPh>
    <phoneticPr fontId="14"/>
  </si>
  <si>
    <t>２.道路整備
費</t>
    <rPh sb="2" eb="4">
      <t>ドウロ</t>
    </rPh>
    <rPh sb="4" eb="6">
      <t>セイビ</t>
    </rPh>
    <rPh sb="7" eb="8">
      <t>ヒ</t>
    </rPh>
    <phoneticPr fontId="14"/>
  </si>
  <si>
    <t>権利変換計画作成費</t>
    <rPh sb="0" eb="9">
      <t>ケンリヘンカンケイカクサクセイヒ</t>
    </rPh>
    <phoneticPr fontId="14"/>
  </si>
  <si>
    <t>施設建築物工事費×</t>
  </si>
  <si>
    <t>A　補助金　合計</t>
    <rPh sb="2" eb="5">
      <t>ホジョキン</t>
    </rPh>
    <rPh sb="6" eb="8">
      <t>ゴウケイ</t>
    </rPh>
    <phoneticPr fontId="14"/>
  </si>
  <si>
    <t>合計額を計上する</t>
    <rPh sb="0" eb="3">
      <t>ゴウケイガク</t>
    </rPh>
    <rPh sb="4" eb="6">
      <t>ケイジョウ</t>
    </rPh>
    <phoneticPr fontId="14"/>
  </si>
  <si>
    <t>都市計画道路拡幅予定線</t>
  </si>
  <si>
    <t>(金線給付対象額）</t>
    <rPh sb="1" eb="8">
      <t>キンセンキュウフタイショウガク</t>
    </rPh>
    <phoneticPr fontId="14"/>
  </si>
  <si>
    <t>公共施設（道路）面積</t>
    <rPh sb="0" eb="4">
      <t>コウキョウシセツ</t>
    </rPh>
    <rPh sb="5" eb="7">
      <t>ドウロ</t>
    </rPh>
    <rPh sb="8" eb="10">
      <t>メンセキ</t>
    </rPh>
    <phoneticPr fontId="14"/>
  </si>
  <si>
    <t>用 途 別 床 単 価</t>
    <rPh sb="0" eb="1">
      <t>ヨウ</t>
    </rPh>
    <rPh sb="2" eb="3">
      <t>ト</t>
    </rPh>
    <rPh sb="4" eb="5">
      <t>ベツ</t>
    </rPh>
    <rPh sb="6" eb="7">
      <t>ユカ</t>
    </rPh>
    <rPh sb="8" eb="9">
      <t>タン</t>
    </rPh>
    <rPh sb="10" eb="11">
      <t>アタイ</t>
    </rPh>
    <phoneticPr fontId="14"/>
  </si>
  <si>
    <t>法第９７条補償費</t>
    <rPh sb="0" eb="2">
      <t>ホウダイ</t>
    </rPh>
    <rPh sb="4" eb="5">
      <t>ジョウ</t>
    </rPh>
    <rPh sb="5" eb="8">
      <t>ホショウヒ</t>
    </rPh>
    <phoneticPr fontId="14"/>
  </si>
  <si>
    <t>C.保留床処分金</t>
    <rPh sb="2" eb="8">
      <t>ホリュウユカショブンキン</t>
    </rPh>
    <phoneticPr fontId="14"/>
  </si>
  <si>
    <t>⇒従後(施設建築敷地)</t>
    <rPh sb="1" eb="3">
      <t>ジュウゴ</t>
    </rPh>
    <rPh sb="4" eb="10">
      <t>シセツケンチクシキチ</t>
    </rPh>
    <phoneticPr fontId="14"/>
  </si>
  <si>
    <t>計算が進みます。</t>
  </si>
  <si>
    <t>図（ア）、表（イ）、表（ウ）の条件を基に、以下の表（a）及び表（b）を完成させ、⑤、⑥に相当する</t>
  </si>
  <si>
    <t>　・権利変換計画認可、 権利変換期日、 法第９１条補償費支払い</t>
  </si>
  <si>
    <t>表１の建物除却費のうち、都市計画道路拡幅予定線内の建物以外の</t>
    <rPh sb="3" eb="8">
      <t>タテモノジョキャクヒ</t>
    </rPh>
    <rPh sb="12" eb="24">
      <t>トシケイカクドウロカクフクヨテイセンナイ</t>
    </rPh>
    <rPh sb="25" eb="29">
      <t>タテモノイガイ</t>
    </rPh>
    <phoneticPr fontId="14"/>
  </si>
  <si>
    <t>設問２の各年度の駐車場工事費の出来高の額を補助金対象事業費とす</t>
  </si>
  <si>
    <t>表１の建物除却費のうち、都市計画道路拡幅予定線内の建物の建物除</t>
    <rPh sb="23" eb="24">
      <t>ナイ</t>
    </rPh>
    <rPh sb="28" eb="30">
      <t>タテモノ</t>
    </rPh>
    <rPh sb="30" eb="31">
      <t>ジョ</t>
    </rPh>
    <phoneticPr fontId="14"/>
  </si>
  <si>
    <t>金対象事業費として算定する。合計欄は各年度の額の合計とする。</t>
    <rPh sb="0" eb="1">
      <t>キン</t>
    </rPh>
    <rPh sb="5" eb="6">
      <t>ヒ</t>
    </rPh>
    <rPh sb="22" eb="23">
      <t>ガク</t>
    </rPh>
    <rPh sb="24" eb="26">
      <t>ゴウケイ</t>
    </rPh>
    <phoneticPr fontId="14"/>
  </si>
  <si>
    <t>設問１で求めた額を補助金対象とし、５年度に全額入金とする。</t>
    <rPh sb="0" eb="2">
      <t>セツモン</t>
    </rPh>
    <rPh sb="4" eb="5">
      <t>モト</t>
    </rPh>
    <rPh sb="7" eb="8">
      <t>ガク</t>
    </rPh>
    <rPh sb="9" eb="14">
      <t>ホジョキンタイショウ</t>
    </rPh>
    <rPh sb="18" eb="20">
      <t>ネンド</t>
    </rPh>
    <rPh sb="21" eb="23">
      <t>ゼンガク</t>
    </rPh>
    <rPh sb="23" eb="25">
      <t>ニュウキン</t>
    </rPh>
    <phoneticPr fontId="14"/>
  </si>
  <si>
    <t>「(c)権利変換計画(一 )表」の建築施設の部分の概算額によ</t>
    <rPh sb="11" eb="12">
      <t>イチ</t>
    </rPh>
    <phoneticPr fontId="14"/>
  </si>
  <si>
    <t>設問１で求めた額を補助金対象とし、権利変換期日の年度に全額入金</t>
    <rPh sb="0" eb="2">
      <t>セツモン</t>
    </rPh>
    <rPh sb="4" eb="5">
      <t>モト</t>
    </rPh>
    <rPh sb="7" eb="8">
      <t>ガク</t>
    </rPh>
    <rPh sb="9" eb="14">
      <t>ホジョキンタイショウ</t>
    </rPh>
    <rPh sb="17" eb="23">
      <t>ケンリヘンカンキジツ</t>
    </rPh>
    <rPh sb="24" eb="26">
      <t>ネンド</t>
    </rPh>
    <rPh sb="27" eb="29">
      <t>ゼンガク</t>
    </rPh>
    <rPh sb="29" eb="31">
      <t>ニュウキン</t>
    </rPh>
    <phoneticPr fontId="14"/>
  </si>
  <si>
    <t>設問１で求めた額を補助金対象とし、３年度に全額入金とする。</t>
    <rPh sb="0" eb="2">
      <t>セツモン</t>
    </rPh>
    <rPh sb="4" eb="5">
      <t>モト</t>
    </rPh>
    <rPh sb="7" eb="8">
      <t>ガク</t>
    </rPh>
    <rPh sb="9" eb="14">
      <t>ホジョキンタイショウ</t>
    </rPh>
    <rPh sb="18" eb="20">
      <t>ネンド</t>
    </rPh>
    <rPh sb="21" eb="23">
      <t>ゼンガク</t>
    </rPh>
    <rPh sb="23" eb="25">
      <t>ニュウキン</t>
    </rPh>
    <phoneticPr fontId="14"/>
  </si>
  <si>
    <t>B　公共施
設管理者負
担金
（都市計画道路拡幅整備関連）</t>
    <rPh sb="2" eb="4">
      <t>コウキョウ</t>
    </rPh>
    <rPh sb="4" eb="5">
      <t>シ</t>
    </rPh>
    <rPh sb="6" eb="7">
      <t>セツ</t>
    </rPh>
    <rPh sb="7" eb="10">
      <t>カンリシャ</t>
    </rPh>
    <rPh sb="10" eb="11">
      <t>フ</t>
    </rPh>
    <rPh sb="12" eb="13">
      <t>タン</t>
    </rPh>
    <rPh sb="13" eb="14">
      <t>キン</t>
    </rPh>
    <rPh sb="16" eb="18">
      <t>トシ</t>
    </rPh>
    <rPh sb="18" eb="19">
      <t>ケイ</t>
    </rPh>
    <rPh sb="19" eb="20">
      <t>ガ</t>
    </rPh>
    <rPh sb="20" eb="22">
      <t>ドウロ</t>
    </rPh>
    <rPh sb="22" eb="23">
      <t>カク</t>
    </rPh>
    <rPh sb="23" eb="24">
      <t>ハバ</t>
    </rPh>
    <rPh sb="24" eb="26">
      <t>セイビ</t>
    </rPh>
    <rPh sb="26" eb="28">
      <t>カンレン</t>
    </rPh>
    <phoneticPr fontId="14"/>
  </si>
  <si>
    <t>/年、</t>
    <rPh sb="1" eb="2">
      <t>ネン</t>
    </rPh>
    <phoneticPr fontId="14"/>
  </si>
  <si>
    <t>本×　</t>
    <rPh sb="0" eb="1">
      <t>ホン</t>
    </rPh>
    <phoneticPr fontId="14"/>
  </si>
  <si>
    <t>%</t>
  </si>
  <si>
    <t>①</t>
  </si>
  <si>
    <t>借家権</t>
    <rPh sb="0" eb="3">
      <t>シャクヤケン</t>
    </rPh>
    <phoneticPr fontId="14"/>
  </si>
  <si>
    <t>(㎡)</t>
  </si>
  <si>
    <t>③</t>
  </si>
  <si>
    <t>㉓</t>
  </si>
  <si>
    <t>割合</t>
    <rPh sb="0" eb="2">
      <t>ワリアイ</t>
    </rPh>
    <phoneticPr fontId="14"/>
  </si>
  <si>
    <t>⑫</t>
  </si>
  <si>
    <t>２年度</t>
    <rPh sb="1" eb="3">
      <t>ネンド</t>
    </rPh>
    <phoneticPr fontId="14"/>
  </si>
  <si>
    <t>⑳</t>
  </si>
  <si>
    <t>㉘</t>
  </si>
  <si>
    <t>５年度</t>
    <rPh sb="1" eb="3">
      <t>ネンド</t>
    </rPh>
    <phoneticPr fontId="14"/>
  </si>
  <si>
    <t>る。</t>
  </si>
  <si>
    <t>年度</t>
    <rPh sb="0" eb="2">
      <t>ネンド</t>
    </rPh>
    <phoneticPr fontId="14"/>
  </si>
  <si>
    <t>ー</t>
  </si>
  <si>
    <t>（％）</t>
  </si>
  <si>
    <t>⑰</t>
  </si>
  <si>
    <t>％</t>
  </si>
  <si>
    <t>評価額</t>
    <rPh sb="0" eb="3">
      <t>ヒョウカガク</t>
    </rPh>
    <phoneticPr fontId="14"/>
  </si>
  <si>
    <t>㉖</t>
  </si>
  <si>
    <t>㉚</t>
  </si>
  <si>
    <t>C１</t>
  </si>
  <si>
    <t>支</t>
    <rPh sb="0" eb="1">
      <t>シ</t>
    </rPh>
    <phoneticPr fontId="14"/>
  </si>
  <si>
    <t>（</t>
  </si>
  <si>
    <t>㉙</t>
  </si>
  <si>
    <t>㉒</t>
  </si>
  <si>
    <t>科目</t>
    <rPh sb="0" eb="2">
      <t>カモク</t>
    </rPh>
    <phoneticPr fontId="14"/>
  </si>
  <si>
    <t>㉛</t>
  </si>
  <si>
    <t>備費</t>
    <rPh sb="0" eb="1">
      <t>ビ</t>
    </rPh>
    <rPh sb="1" eb="2">
      <t>ヒ</t>
    </rPh>
    <phoneticPr fontId="14"/>
  </si>
  <si>
    <t>B１</t>
  </si>
  <si>
    <t>㎡</t>
  </si>
  <si>
    <t>㉕</t>
  </si>
  <si>
    <t>④</t>
  </si>
  <si>
    <t>総合計</t>
    <rPh sb="0" eb="3">
      <t>ソウゴウケイ</t>
    </rPh>
    <phoneticPr fontId="14"/>
  </si>
  <si>
    <t>従前</t>
    <rPh sb="0" eb="2">
      <t>ジュウゼン</t>
    </rPh>
    <phoneticPr fontId="14"/>
  </si>
  <si>
    <t>こと。</t>
  </si>
  <si>
    <t>工事費</t>
    <rPh sb="0" eb="3">
      <t>コウジヒ</t>
    </rPh>
    <phoneticPr fontId="14"/>
  </si>
  <si>
    <t>合　計</t>
    <rPh sb="0" eb="1">
      <t>ゴウ</t>
    </rPh>
    <rPh sb="2" eb="3">
      <t>ケイ</t>
    </rPh>
    <phoneticPr fontId="14"/>
  </si>
  <si>
    <t>所有権</t>
    <rPh sb="0" eb="3">
      <t>ショユウケン</t>
    </rPh>
    <phoneticPr fontId="14"/>
  </si>
  <si>
    <t>㎡）</t>
  </si>
  <si>
    <t>床単価</t>
    <rPh sb="0" eb="3">
      <t>ユカタンカ</t>
    </rPh>
    <phoneticPr fontId="14"/>
  </si>
  <si>
    <t>合計</t>
    <rPh sb="0" eb="2">
      <t>ゴウケイ</t>
    </rPh>
    <phoneticPr fontId="14"/>
  </si>
  <si>
    <t>計</t>
    <rPh sb="0" eb="1">
      <t>ケイ</t>
    </rPh>
    <phoneticPr fontId="14"/>
  </si>
  <si>
    <t>⑩</t>
  </si>
  <si>
    <t>出</t>
    <rPh sb="0" eb="1">
      <t>シュツ</t>
    </rPh>
    <phoneticPr fontId="14"/>
  </si>
  <si>
    <t>⑦</t>
  </si>
  <si>
    <t>⑪</t>
  </si>
  <si>
    <t>年 度</t>
    <rPh sb="0" eb="1">
      <t>トシ</t>
    </rPh>
    <rPh sb="2" eb="3">
      <t>ド</t>
    </rPh>
    <phoneticPr fontId="14"/>
  </si>
  <si>
    <t>㉗</t>
  </si>
  <si>
    <t>⑤</t>
  </si>
  <si>
    <t>道路</t>
    <rPh sb="0" eb="2">
      <t>ドウロ</t>
    </rPh>
    <phoneticPr fontId="14"/>
  </si>
  <si>
    <t>②</t>
  </si>
  <si>
    <t>A３</t>
  </si>
  <si>
    <t>⑱</t>
  </si>
  <si>
    <t>（㎡）</t>
  </si>
  <si>
    <t>⑨</t>
  </si>
  <si>
    <t>道</t>
    <rPh sb="0" eb="1">
      <t>ミチ</t>
    </rPh>
    <phoneticPr fontId="14"/>
  </si>
  <si>
    <t>⑧</t>
  </si>
  <si>
    <t>A２</t>
  </si>
  <si>
    <t>補助金</t>
    <rPh sb="0" eb="3">
      <t>ホジョキン</t>
    </rPh>
    <phoneticPr fontId="14"/>
  </si>
  <si>
    <t>転出率</t>
    <rPh sb="0" eb="3">
      <t>テンシュツリツ</t>
    </rPh>
    <phoneticPr fontId="14"/>
  </si>
  <si>
    <t>路</t>
    <rPh sb="0" eb="1">
      <t>ミチ</t>
    </rPh>
    <phoneticPr fontId="14"/>
  </si>
  <si>
    <t>㉔</t>
  </si>
  <si>
    <t>⑮</t>
  </si>
  <si>
    <t>補償費</t>
    <rPh sb="0" eb="3">
      <t>ホショウヒ</t>
    </rPh>
    <phoneticPr fontId="14"/>
  </si>
  <si>
    <t>各年度</t>
    <rPh sb="0" eb="3">
      <t>カクネンド</t>
    </rPh>
    <phoneticPr fontId="14"/>
  </si>
  <si>
    <t>４年度</t>
    <rPh sb="1" eb="3">
      <t>ネンド</t>
    </rPh>
    <phoneticPr fontId="14"/>
  </si>
  <si>
    <t>⑲</t>
  </si>
  <si>
    <t>除却費</t>
    <rPh sb="0" eb="3">
      <t>ジョキャクヒ</t>
    </rPh>
    <phoneticPr fontId="14"/>
  </si>
  <si>
    <t>×</t>
  </si>
  <si>
    <t>科　目</t>
    <rPh sb="0" eb="1">
      <t>カ</t>
    </rPh>
    <rPh sb="2" eb="3">
      <t>メ</t>
    </rPh>
    <phoneticPr fontId="14"/>
  </si>
  <si>
    <t>A１</t>
  </si>
  <si>
    <t>⑭</t>
  </si>
  <si>
    <t>⑯</t>
  </si>
  <si>
    <t>⑬</t>
  </si>
  <si>
    <t>百万円</t>
    <rPh sb="0" eb="3">
      <t>ヒャクマンエン</t>
    </rPh>
    <phoneticPr fontId="14"/>
  </si>
  <si>
    <t>初年度</t>
    <rPh sb="0" eb="3">
      <t>ショネンド</t>
    </rPh>
    <phoneticPr fontId="14"/>
  </si>
  <si>
    <t>⑥</t>
  </si>
  <si>
    <t>㉑</t>
  </si>
  <si>
    <t>３年度</t>
    <rPh sb="1" eb="3">
      <t>ネンド</t>
    </rPh>
    <phoneticPr fontId="14"/>
  </si>
  <si>
    <t>費</t>
  </si>
  <si>
    <t>借入金</t>
    <rPh sb="0" eb="3">
      <t>シャクニュウキン</t>
    </rPh>
    <phoneticPr fontId="14"/>
  </si>
  <si>
    <t>【①～⑮各1点 計25点】</t>
  </si>
  <si>
    <t>(施設建築物設計費のうち</t>
  </si>
  <si>
    <t>【①～㉛各１点、計31点】</t>
  </si>
  <si>
    <t>マークシートに記入しなさい。</t>
  </si>
  <si>
    <t>この部分を記載することで</t>
  </si>
  <si>
    <t>↑ 都市計画道路拡幅予定線</t>
  </si>
  <si>
    <t>(金線給付対象額・宅地分）</t>
    <rPh sb="1" eb="8">
      <t>キンセンキュウフタイショウガク</t>
    </rPh>
    <rPh sb="9" eb="12">
      <t>タクチブン</t>
    </rPh>
    <phoneticPr fontId="14"/>
  </si>
  <si>
    <t>うち、都市計画道路拡幅予定線内</t>
    <rPh sb="3" eb="9">
      <t>トシケイカクドウロ</t>
    </rPh>
    <rPh sb="9" eb="11">
      <t>カクフク</t>
    </rPh>
    <rPh sb="11" eb="14">
      <t>ヨテイセン</t>
    </rPh>
    <rPh sb="14" eb="15">
      <t>ナイ</t>
    </rPh>
    <phoneticPr fontId="14"/>
  </si>
  <si>
    <t>施設建築物の容積対象床面積</t>
    <rPh sb="0" eb="5">
      <t>シセツケンチクブツ</t>
    </rPh>
    <rPh sb="6" eb="8">
      <t>ヨウセキ</t>
    </rPh>
    <rPh sb="8" eb="10">
      <t>タイショウ</t>
    </rPh>
    <rPh sb="10" eb="13">
      <t>ユカメンセキ</t>
    </rPh>
    <phoneticPr fontId="14"/>
  </si>
  <si>
    <t>　・施設建築物工事（全工期</t>
  </si>
  <si>
    <t>　・権利変換計画（価額確定等）</t>
  </si>
  <si>
    <t>B.公共施設管理者負担金</t>
    <rPh sb="2" eb="12">
      <t>コウキョウシセツカンリシャフタンキン</t>
    </rPh>
    <phoneticPr fontId="14"/>
  </si>
  <si>
    <t>表（ウ）事業スケジュール</t>
    <rPh sb="0" eb="1">
      <t>ヒョウ</t>
    </rPh>
    <rPh sb="4" eb="6">
      <t>ジギョウ</t>
    </rPh>
    <phoneticPr fontId="14"/>
  </si>
  <si>
    <t>(実施設計費＋工事監理費)</t>
    <rPh sb="1" eb="6">
      <t>ジッシセッケイヒ</t>
    </rPh>
    <rPh sb="7" eb="12">
      <t>コウジカンリヒ</t>
    </rPh>
    <phoneticPr fontId="14"/>
  </si>
  <si>
    <t>補償費相当額（建物評価額）</t>
    <rPh sb="0" eb="6">
      <t>ホショウヒソウトウガク</t>
    </rPh>
    <rPh sb="7" eb="12">
      <t>タテモノヒョウカガク</t>
    </rPh>
    <phoneticPr fontId="14"/>
  </si>
  <si>
    <t>全て店舗共有床に権利変換</t>
    <rPh sb="0" eb="1">
      <t>スベ</t>
    </rPh>
    <phoneticPr fontId="14"/>
  </si>
  <si>
    <t>年度末までの累積借入金残額</t>
    <rPh sb="0" eb="3">
      <t>ネンドマツ</t>
    </rPh>
    <rPh sb="6" eb="8">
      <t>ルイセキ</t>
    </rPh>
    <rPh sb="8" eb="13">
      <t>シャクニュウキンザンガク</t>
    </rPh>
    <phoneticPr fontId="14"/>
  </si>
  <si>
    <t>転出者(金銭給付対象者）建物</t>
    <rPh sb="0" eb="3">
      <t>テンシュツシャ</t>
    </rPh>
    <rPh sb="4" eb="11">
      <t>キンセンキュウフタイショウシャ</t>
    </rPh>
    <rPh sb="12" eb="14">
      <t>タテモノ</t>
    </rPh>
    <phoneticPr fontId="14"/>
  </si>
  <si>
    <t>　　　の宅地の従前宅地評価額の</t>
    <rPh sb="4" eb="6">
      <t>タクチ</t>
    </rPh>
    <rPh sb="7" eb="9">
      <t>ジュウゼン</t>
    </rPh>
    <rPh sb="9" eb="14">
      <t>タクチヒョウカガク</t>
    </rPh>
    <phoneticPr fontId="14"/>
  </si>
  <si>
    <t>用地費（従前宅地評価額分）</t>
    <rPh sb="4" eb="6">
      <t>ジュウゼン</t>
    </rPh>
    <rPh sb="6" eb="12">
      <t>タクチヒョウカガクブン</t>
    </rPh>
    <phoneticPr fontId="14"/>
  </si>
  <si>
    <t>建物費（従前建物評価額分）</t>
    <rPh sb="0" eb="3">
      <t>タテモノヒ</t>
    </rPh>
    <rPh sb="4" eb="12">
      <t>ジュウゼンタテモノヒョウカガクブン</t>
    </rPh>
    <phoneticPr fontId="14"/>
  </si>
  <si>
    <t>（※都市計画道路拡幅部分面積</t>
    <rPh sb="2" eb="14">
      <t>トシケイカクドウロカクフクブブンメンセキ</t>
    </rPh>
    <phoneticPr fontId="14"/>
  </si>
  <si>
    <t>施　設　建　築　物　の　一　部</t>
    <rPh sb="0" eb="1">
      <t>シ</t>
    </rPh>
    <rPh sb="2" eb="3">
      <t>セツ</t>
    </rPh>
    <rPh sb="4" eb="5">
      <t>ケン</t>
    </rPh>
    <rPh sb="6" eb="7">
      <t>チク</t>
    </rPh>
    <rPh sb="8" eb="9">
      <t>モノ</t>
    </rPh>
    <rPh sb="12" eb="13">
      <t>イチ</t>
    </rPh>
    <rPh sb="14" eb="15">
      <t>ブ</t>
    </rPh>
    <phoneticPr fontId="14"/>
  </si>
  <si>
    <t>表（イ）施行地区の計画概要等</t>
    <rPh sb="0" eb="1">
      <t>ヒョウ</t>
    </rPh>
    <rPh sb="4" eb="8">
      <t>セコウチク</t>
    </rPh>
    <rPh sb="9" eb="14">
      <t>ケイカクガイヨウトウ</t>
    </rPh>
    <phoneticPr fontId="14"/>
  </si>
  <si>
    <t>↓ 都市計画道路拡幅予定線</t>
    <rPh sb="2" eb="13">
      <t>トシケイカクドウロカクフクヨテイセン</t>
    </rPh>
    <phoneticPr fontId="14"/>
  </si>
  <si>
    <t>容積率（限度まで活用する）</t>
    <rPh sb="0" eb="3">
      <t>ヨウセキリツ</t>
    </rPh>
    <rPh sb="4" eb="6">
      <t>ゲンド</t>
    </rPh>
    <rPh sb="8" eb="10">
      <t>カツヨウ</t>
    </rPh>
    <phoneticPr fontId="14"/>
  </si>
  <si>
    <t>各年度毎の１～４の合計 X</t>
  </si>
  <si>
    <t>B　公共施設管理者負担金　合計</t>
    <rPh sb="2" eb="12">
      <t>コウキョウシセツカンリシャフタンキン</t>
    </rPh>
    <rPh sb="13" eb="15">
      <t>ゴウケイ</t>
    </rPh>
    <phoneticPr fontId="14"/>
  </si>
  <si>
    <t>〈従前状況と権利変換意向〉</t>
    <rPh sb="1" eb="5">
      <t>ジュウゼンジョウキョウ</t>
    </rPh>
    <rPh sb="6" eb="12">
      <t>ケンリヘンカンイコウ</t>
    </rPh>
    <phoneticPr fontId="14"/>
  </si>
  <si>
    <t>宅地と施設建築敷地の面積</t>
    <rPh sb="0" eb="2">
      <t>タクチ</t>
    </rPh>
    <rPh sb="3" eb="9">
      <t>シセツケンチクシキチ</t>
    </rPh>
    <rPh sb="10" eb="12">
      <t>メンセキ</t>
    </rPh>
    <phoneticPr fontId="14"/>
  </si>
  <si>
    <t>　表（a）全体延べ床面積の算出</t>
    <rPh sb="1" eb="2">
      <t>ヒョウ</t>
    </rPh>
    <rPh sb="5" eb="8">
      <t>ゼンタイノ</t>
    </rPh>
    <rPh sb="9" eb="12">
      <t>ユカメンセキ</t>
    </rPh>
    <rPh sb="13" eb="15">
      <t>サンシュツ</t>
    </rPh>
    <phoneticPr fontId="14"/>
  </si>
  <si>
    <t>残留者（権利変換対象者）分建物</t>
    <rPh sb="0" eb="3">
      <t>ザンリュウシャ</t>
    </rPh>
    <rPh sb="4" eb="11">
      <t>ケンリヘンカンタイショウシャ</t>
    </rPh>
    <rPh sb="12" eb="13">
      <t>ブン</t>
    </rPh>
    <rPh sb="13" eb="15">
      <t>タテモノ</t>
    </rPh>
    <phoneticPr fontId="14"/>
  </si>
  <si>
    <t>除費の額を総て計上する。</t>
    <rPh sb="0" eb="1">
      <t>ジョ</t>
    </rPh>
    <rPh sb="1" eb="2">
      <t>ヒ</t>
    </rPh>
    <rPh sb="3" eb="4">
      <t>ガク</t>
    </rPh>
    <rPh sb="5" eb="6">
      <t>スベ</t>
    </rPh>
    <rPh sb="7" eb="9">
      <t>ケイジョウ</t>
    </rPh>
    <phoneticPr fontId="14"/>
  </si>
  <si>
    <t>（注）従前権利者は全て土地・建物所有者とし、その他の借地人や借家人等はいないものとする</t>
    <rPh sb="1" eb="2">
      <t>チュウ</t>
    </rPh>
    <phoneticPr fontId="14"/>
  </si>
  <si>
    <t>「年度別資金計画表」と表２「補助金・公共施設管理者負担金算出表」を完成させなさい。</t>
    <rPh sb="22" eb="25">
      <t>カンリシャ</t>
    </rPh>
    <phoneticPr fontId="14"/>
  </si>
  <si>
    <t>（注）上記の数値の合計が、それぞれ地区全体の建物評価額と法第９７条補償額の総額とする</t>
    <rPh sb="1" eb="2">
      <t>チュウ</t>
    </rPh>
    <phoneticPr fontId="14"/>
  </si>
  <si>
    <t>各科目の工事費は以下に示した工事費算定式で求めることとし、以下の表を完成させなさい。</t>
    <rPh sb="14" eb="16">
      <t>コウジ</t>
    </rPh>
    <phoneticPr fontId="14"/>
  </si>
  <si>
    <t>　なお、消費税は考慮しないものとする。(「都市再開発法」については、以下「法」という）</t>
    <rPh sb="21" eb="23">
      <t>トシ</t>
    </rPh>
    <phoneticPr fontId="14"/>
  </si>
  <si>
    <t>・補助金および公共施設管理者負担金の入金時期は、対象事業が実施された年度末とする。</t>
    <rPh sb="1" eb="4">
      <t>ホジョキン</t>
    </rPh>
    <rPh sb="7" eb="17">
      <t>コウキョウシセツカンリシャフタンキン</t>
    </rPh>
    <rPh sb="18" eb="22">
      <t>ニュウキンジキ</t>
    </rPh>
    <rPh sb="24" eb="28">
      <t>タイショウジギョウ</t>
    </rPh>
    <rPh sb="29" eb="31">
      <t>ジッシ</t>
    </rPh>
    <rPh sb="34" eb="37">
      <t>ネンドマツ</t>
    </rPh>
    <phoneticPr fontId="14"/>
  </si>
  <si>
    <t>数値をマークシートに記入しなさい。なお、駐車場面積は全体延べ床面積の１/５とする。</t>
  </si>
  <si>
    <t>設問１で求めた対象事業費の額を総て計上する。３年度に全額入金とす</t>
    <rPh sb="0" eb="2">
      <t>セツモン</t>
    </rPh>
    <rPh sb="15" eb="16">
      <t>スベ</t>
    </rPh>
    <rPh sb="23" eb="25">
      <t>ネンド</t>
    </rPh>
    <rPh sb="26" eb="30">
      <t>ゼンガクニュウキン</t>
    </rPh>
    <phoneticPr fontId="14"/>
  </si>
  <si>
    <t>図(ア)に示された地区内の各建物の法第９７条補償額の合計とする。</t>
  </si>
  <si>
    <t>残額が工事監理費。工事監理費は総額を全工期のうち当該年度に実施する工事</t>
  </si>
  <si>
    <t>表２に示す通り。対象事業が実施された年度末に入金があるものとする。</t>
  </si>
  <si>
    <t>　場合fこは、事業費以下で、３で割り切れる最も大きい数値とすること。</t>
  </si>
  <si>
    <t>　補助金は各年度・各科目ごとに、各年度の補助金対象事業資X補助率</t>
    <rPh sb="18" eb="19">
      <t>ド</t>
    </rPh>
    <rPh sb="31" eb="32">
      <t>リツ</t>
    </rPh>
    <phoneticPr fontId="14"/>
  </si>
  <si>
    <t>市街地再開発事業における「年度別資金計画Jを作成することになりました。</t>
  </si>
  <si>
    <t>算出表」を完成させ、⑦～㉛に相当する数値をマークシーに記入しなさい。</t>
  </si>
  <si>
    <t>各年度で計算した借入金利子の額の合計とする)。金利は２年度までは</t>
  </si>
  <si>
    <t>設問１で求めた対象事業費の額を総て計上する。転出対象者分は権利変</t>
    <rPh sb="0" eb="2">
      <t>セツモン</t>
    </rPh>
    <rPh sb="15" eb="16">
      <t>スベ</t>
    </rPh>
    <phoneticPr fontId="14"/>
  </si>
  <si>
    <t>・補助金対象事業費の計算にあたつては、各年度・各科目ごとに百万円単位として、３で割り切れる整数(事業費が３で割り切れない</t>
    <rPh sb="45" eb="47">
      <t>セイスウ</t>
    </rPh>
    <rPh sb="54" eb="55">
      <t>ワ</t>
    </rPh>
    <rPh sb="56" eb="57">
      <t>キ</t>
    </rPh>
    <phoneticPr fontId="14"/>
  </si>
  <si>
    <t>借入金は５年度末に金額を償還とする。</t>
    <rPh sb="12" eb="14">
      <t>ショウカン</t>
    </rPh>
    <phoneticPr fontId="14"/>
  </si>
  <si>
    <t>条補償費が対象となるものとする。</t>
  </si>
  <si>
    <t>により算出した額が入金するものとする。</t>
  </si>
  <si>
    <t>　・施設建築物設計のうちの工事監理</t>
  </si>
  <si>
    <t>期間の月数で按分し、計上する。)</t>
  </si>
  <si>
    <t>（ｃ）　権利変換計画（一）表　［概略］</t>
    <rPh sb="4" eb="10">
      <t>ケンリヘンカンケイカク</t>
    </rPh>
    <rPh sb="11" eb="12">
      <t>イチ</t>
    </rPh>
    <rPh sb="13" eb="14">
      <t>ヒョウ</t>
    </rPh>
    <rPh sb="16" eb="18">
      <t>ガイリャク</t>
    </rPh>
    <phoneticPr fontId="14"/>
  </si>
  <si>
    <t>上記以外の建物分：従前建物延ぺ床面積×</t>
  </si>
  <si>
    <t>表１の道路工事費の額を総て計上する。</t>
    <rPh sb="3" eb="8">
      <t>ドウロコウジヒ</t>
    </rPh>
    <rPh sb="9" eb="10">
      <t>ガク</t>
    </rPh>
    <rPh sb="11" eb="12">
      <t>スベ</t>
    </rPh>
    <rPh sb="13" eb="15">
      <t>ケイジョウ</t>
    </rPh>
    <phoneticPr fontId="14"/>
  </si>
  <si>
    <t>（a）　従前権利状況及び権利者意向</t>
    <rPh sb="4" eb="11">
      <t>ジュウゼンケンリジョウキョウオヨ</t>
    </rPh>
    <rPh sb="12" eb="17">
      <t>ケンリシャイコウ</t>
    </rPh>
    <phoneticPr fontId="14"/>
  </si>
  <si>
    <t>従前宅地評価額の平均単価（全体）</t>
    <rPh sb="0" eb="4">
      <t>ジュウゼンタクチ</t>
    </rPh>
    <rPh sb="4" eb="6">
      <t>ヒョウカ</t>
    </rPh>
    <rPh sb="6" eb="7">
      <t>ガク</t>
    </rPh>
    <rPh sb="8" eb="12">
      <t>ヘイキンタンカ</t>
    </rPh>
    <rPh sb="13" eb="15">
      <t>ゼンタイ</t>
    </rPh>
    <phoneticPr fontId="14"/>
  </si>
  <si>
    <t>共 用 部 分 の 共 有 持 分</t>
    <rPh sb="0" eb="1">
      <t>トモ</t>
    </rPh>
    <rPh sb="2" eb="3">
      <t>ヨウ</t>
    </rPh>
    <rPh sb="4" eb="5">
      <t>ブ</t>
    </rPh>
    <rPh sb="6" eb="7">
      <t>ブン</t>
    </rPh>
    <rPh sb="10" eb="11">
      <t>トモ</t>
    </rPh>
    <rPh sb="12" eb="13">
      <t>ユウ</t>
    </rPh>
    <rPh sb="14" eb="15">
      <t>ジ</t>
    </rPh>
    <rPh sb="16" eb="17">
      <t>ブン</t>
    </rPh>
    <phoneticPr fontId="14"/>
  </si>
  <si>
    <t>公共施設管理者負担金対象事業費と</t>
  </si>
  <si>
    <t>る。合計欄は各年度の額の合計とする。</t>
    <rPh sb="9" eb="10">
      <t>ガク</t>
    </rPh>
    <rPh sb="11" eb="13">
      <t>ゴウケイ</t>
    </rPh>
    <phoneticPr fontId="14"/>
  </si>
  <si>
    <r>
      <t>全体延べ床面積（㎡）（</t>
    </r>
    <r>
      <rPr>
        <sz val="10"/>
        <color rgb="FF000000"/>
        <rFont val="ＭＳ ゴシック"/>
        <family val="3"/>
        <charset val="128"/>
      </rPr>
      <t>＝</t>
    </r>
    <r>
      <rPr>
        <sz val="10"/>
        <color rgb="FF000000"/>
        <rFont val="游ゴシック"/>
        <family val="3"/>
        <charset val="128"/>
      </rPr>
      <t>容積対象床面積＋駐車場面積）</t>
    </r>
  </si>
  <si>
    <t>（d） 権利変換計画（四）表 [ 概略 ]</t>
  </si>
  <si>
    <t>表１の地盤調査費の額の総てを補助金対象とする。</t>
  </si>
  <si>
    <t>従前資産額と転出額(金銭給付対象額)の算出</t>
  </si>
  <si>
    <t>●数値：数値は建物評価額を示す（単位：百万円）</t>
  </si>
  <si>
    <t>(事務費の総合計は各年度で計算した事務費の</t>
  </si>
  <si>
    <t>表２　補助金・公共施設管理者負担金算出表</t>
    <rPh sb="0" eb="1">
      <t>ヒョウ</t>
    </rPh>
    <rPh sb="3" eb="6">
      <t>ホジョキン</t>
    </rPh>
    <rPh sb="7" eb="17">
      <t>コウキョウシセツカンリシャフタンキン</t>
    </rPh>
    <rPh sb="17" eb="20">
      <t>サンシュツヒョウ</t>
    </rPh>
    <phoneticPr fontId="14"/>
  </si>
  <si>
    <t>　表（b）科目別の年度別工事費出来高の算出</t>
    <rPh sb="1" eb="2">
      <t>ヒョウ</t>
    </rPh>
    <rPh sb="5" eb="7">
      <t>カモク</t>
    </rPh>
    <rPh sb="7" eb="8">
      <t>ベツ</t>
    </rPh>
    <rPh sb="9" eb="11">
      <t>ネンド</t>
    </rPh>
    <rPh sb="11" eb="12">
      <t>ベツ</t>
    </rPh>
    <rPh sb="12" eb="14">
      <t>コウジ</t>
    </rPh>
    <rPh sb="14" eb="15">
      <t>ヒ</t>
    </rPh>
    <rPh sb="15" eb="18">
      <t>デキダカ</t>
    </rPh>
    <rPh sb="19" eb="21">
      <t>サンシュツ</t>
    </rPh>
    <phoneticPr fontId="14"/>
  </si>
  <si>
    <t>億円を入金し、残額は５年度に入金とする。</t>
  </si>
  <si>
    <t>※共有店舗については、共有持分を記入すること。</t>
  </si>
  <si>
    <t>千円/㎡、2年度と5年度に計上すること。</t>
  </si>
  <si>
    <t>　・事業計画作成、　組合設立認可、　地盤調査</t>
    <rPh sb="2" eb="8">
      <t>ジギョウケイカクサクセイ</t>
    </rPh>
    <rPh sb="10" eb="16">
      <t>クミアイセツリツニンカ</t>
    </rPh>
    <rPh sb="18" eb="22">
      <t>ジバンチョウサ</t>
    </rPh>
    <phoneticPr fontId="14"/>
  </si>
  <si>
    <t>（b）　施設計画及び建築施設の部分の概算額等</t>
    <rPh sb="4" eb="9">
      <t>シセツケイカクオヨ</t>
    </rPh>
    <rPh sb="10" eb="14">
      <t>ケンチクシセツ</t>
    </rPh>
    <rPh sb="15" eb="17">
      <t>ブブン</t>
    </rPh>
    <rPh sb="18" eb="22">
      <t>ガイサンガクトウ</t>
    </rPh>
    <phoneticPr fontId="14"/>
  </si>
  <si>
    <t>(注)各事業費の支出時期は、各年度の末とする。</t>
    <rPh sb="1" eb="2">
      <t>チュウ</t>
    </rPh>
    <rPh sb="8" eb="10">
      <t>シシュツ</t>
    </rPh>
    <phoneticPr fontId="14"/>
  </si>
  <si>
    <t>借家継続を希望し、従前同等面積をA２より賃借</t>
    <rPh sb="0" eb="2">
      <t>シャッカ</t>
    </rPh>
    <phoneticPr fontId="14"/>
  </si>
  <si>
    <t>［No２］</t>
  </si>
  <si>
    <t>千円/㎡〉</t>
  </si>
  <si>
    <t>が実施設計費、</t>
  </si>
  <si>
    <t>１.調査設</t>
  </si>
  <si>
    <t>A３の一部借地</t>
    <rPh sb="3" eb="7">
      <t>イチブシャクチ</t>
    </rPh>
    <phoneticPr fontId="14"/>
  </si>
  <si>
    <t>［No４］</t>
  </si>
  <si>
    <t>従後の権利</t>
    <rPh sb="0" eb="2">
      <t>ジュウゴ</t>
    </rPh>
    <rPh sb="3" eb="5">
      <t>ケンリ</t>
    </rPh>
    <phoneticPr fontId="14"/>
  </si>
  <si>
    <t>計計画費</t>
    <rPh sb="0" eb="1">
      <t>ケイ</t>
    </rPh>
    <rPh sb="1" eb="4">
      <t>ケイカクヒ</t>
    </rPh>
    <phoneticPr fontId="14"/>
  </si>
  <si>
    <t>転出者建物の</t>
  </si>
  <si>
    <t>評価単価</t>
    <rPh sb="0" eb="4">
      <t>ヒョウカタンカ</t>
    </rPh>
    <phoneticPr fontId="14"/>
  </si>
  <si>
    <t>（設問１）</t>
    <rPh sb="1" eb="3">
      <t>セツモン</t>
    </rPh>
    <phoneticPr fontId="14"/>
  </si>
  <si>
    <t>２.土地整備</t>
    <rPh sb="2" eb="4">
      <t>トチ</t>
    </rPh>
    <rPh sb="4" eb="6">
      <t>セイビ</t>
    </rPh>
    <phoneticPr fontId="14"/>
  </si>
  <si>
    <t>千円/㎡)</t>
  </si>
  <si>
    <t>ヶ月のうち</t>
  </si>
  <si>
    <t>価額（千円）</t>
    <rPh sb="0" eb="2">
      <t>カガク</t>
    </rPh>
    <rPh sb="3" eb="5">
      <t>センエン</t>
    </rPh>
    <phoneticPr fontId="14"/>
  </si>
  <si>
    <t>ヶ月を実施)</t>
  </si>
  <si>
    <t>公共施設</t>
  </si>
  <si>
    <t>全体共用部分</t>
    <rPh sb="0" eb="6">
      <t>ゼンタイキョウヨウブブン</t>
    </rPh>
    <phoneticPr fontId="14"/>
  </si>
  <si>
    <t>ここから計算。</t>
  </si>
  <si>
    <t>用　　途</t>
    <rPh sb="0" eb="1">
      <t>ヨウ</t>
    </rPh>
    <rPh sb="3" eb="4">
      <t>ト</t>
    </rPh>
    <phoneticPr fontId="14"/>
  </si>
  <si>
    <t>　従前(宅地)</t>
    <rPh sb="1" eb="3">
      <t>ジュウゼン</t>
    </rPh>
    <rPh sb="4" eb="6">
      <t>タクチ</t>
    </rPh>
    <phoneticPr fontId="14"/>
  </si>
  <si>
    <t>の概算額</t>
    <rPh sb="1" eb="4">
      <t>ガイサンガク</t>
    </rPh>
    <phoneticPr fontId="14"/>
  </si>
  <si>
    <t>住宅共用部部</t>
    <rPh sb="0" eb="6">
      <t>ジュウタクキョウヨウブブ</t>
    </rPh>
    <phoneticPr fontId="14"/>
  </si>
  <si>
    <t>相当額を補助</t>
  </si>
  <si>
    <t>土地に関する</t>
    <rPh sb="0" eb="2">
      <t>トチ</t>
    </rPh>
    <rPh sb="3" eb="4">
      <t>カン</t>
    </rPh>
    <phoneticPr fontId="14"/>
  </si>
  <si>
    <t>［凡例］</t>
  </si>
  <si>
    <t>宅地面積</t>
    <rPh sb="0" eb="4">
      <t>タクチメンセキ</t>
    </rPh>
    <phoneticPr fontId="14"/>
  </si>
  <si>
    <t>単位：㎡</t>
    <rPh sb="0" eb="2">
      <t>タンイ</t>
    </rPh>
    <phoneticPr fontId="14"/>
  </si>
  <si>
    <t>施行地区面積</t>
    <rPh sb="0" eb="6">
      <t>セコウチクメンセキ</t>
    </rPh>
    <phoneticPr fontId="14"/>
  </si>
  <si>
    <t>百万円/㎡</t>
    <rPh sb="0" eb="3">
      <t>ヒャクマンエン</t>
    </rPh>
    <phoneticPr fontId="14"/>
  </si>
  <si>
    <t>再調達単価</t>
    <rPh sb="0" eb="5">
      <t>サイチョウタツタンカ</t>
    </rPh>
    <phoneticPr fontId="14"/>
  </si>
  <si>
    <t>（千円）</t>
    <rPh sb="1" eb="3">
      <t>センエン</t>
    </rPh>
    <phoneticPr fontId="14"/>
  </si>
  <si>
    <t>２年度に</t>
  </si>
  <si>
    <t>※専用部分</t>
    <rPh sb="1" eb="5">
      <t>センヨウブブン</t>
    </rPh>
    <phoneticPr fontId="14"/>
  </si>
  <si>
    <t>借地面積</t>
    <rPh sb="0" eb="4">
      <t>シャクチメンセキ</t>
    </rPh>
    <phoneticPr fontId="14"/>
  </si>
  <si>
    <t>%とする。</t>
  </si>
  <si>
    <t>建築施設の部分</t>
    <rPh sb="0" eb="4">
      <t>ケンチクシセツ</t>
    </rPh>
    <rPh sb="5" eb="7">
      <t>ブブン</t>
    </rPh>
    <phoneticPr fontId="14"/>
  </si>
  <si>
    <t>施行地区面積×</t>
  </si>
  <si>
    <t>従前建物</t>
    <rPh sb="0" eb="2">
      <t>ジュウゼン</t>
    </rPh>
    <rPh sb="2" eb="4">
      <t>タテモノ</t>
    </rPh>
    <phoneticPr fontId="14"/>
  </si>
  <si>
    <t>A４～A１５</t>
  </si>
  <si>
    <t>とする。</t>
  </si>
  <si>
    <t>店　　舗</t>
    <rPh sb="0" eb="1">
      <t>ミセ</t>
    </rPh>
    <rPh sb="3" eb="4">
      <t>ホ</t>
    </rPh>
    <phoneticPr fontId="14"/>
  </si>
  <si>
    <t>（設問２）</t>
    <rPh sb="1" eb="3">
      <t>セツモン</t>
    </rPh>
    <phoneticPr fontId="14"/>
  </si>
  <si>
    <t>法９７条</t>
    <rPh sb="0" eb="1">
      <t>ホウ</t>
    </rPh>
    <rPh sb="3" eb="4">
      <t>ジョウ</t>
    </rPh>
    <phoneticPr fontId="14"/>
  </si>
  <si>
    <t>建築施設の部</t>
    <rPh sb="0" eb="6">
      <t>ケンチクシセ</t>
    </rPh>
    <phoneticPr fontId="14"/>
  </si>
  <si>
    <t>区分店舗</t>
    <rPh sb="0" eb="4">
      <t>クブンテンポ</t>
    </rPh>
    <phoneticPr fontId="14"/>
  </si>
  <si>
    <t>店舗・事務所</t>
    <rPh sb="0" eb="2">
      <t>テンポ</t>
    </rPh>
    <rPh sb="3" eb="6">
      <t>ジムショ</t>
    </rPh>
    <phoneticPr fontId="14"/>
  </si>
  <si>
    <t>全体共用</t>
    <rPh sb="0" eb="4">
      <t>ゼンタイキョウヨウ</t>
    </rPh>
    <phoneticPr fontId="14"/>
  </si>
  <si>
    <t>土地・建物所有</t>
    <rPh sb="0" eb="2">
      <t>トチ</t>
    </rPh>
    <rPh sb="3" eb="7">
      <t>タテモノショユウ</t>
    </rPh>
    <phoneticPr fontId="14"/>
  </si>
  <si>
    <t>千円/本</t>
    <rPh sb="0" eb="2">
      <t>センエン</t>
    </rPh>
    <rPh sb="3" eb="4">
      <t>ホン</t>
    </rPh>
    <phoneticPr fontId="14"/>
  </si>
  <si>
    <t>駐車場面積</t>
    <rPh sb="0" eb="3">
      <t>チュウシャジョウ</t>
    </rPh>
    <rPh sb="3" eb="5">
      <t>メンセキ</t>
    </rPh>
    <phoneticPr fontId="14"/>
  </si>
  <si>
    <t>（設問４）</t>
    <rPh sb="1" eb="3">
      <t>セツモン</t>
    </rPh>
    <phoneticPr fontId="14"/>
  </si>
  <si>
    <t>建物単価</t>
    <rPh sb="0" eb="4">
      <t>タテモノタンカ</t>
    </rPh>
    <phoneticPr fontId="14"/>
  </si>
  <si>
    <t>係を継続</t>
    <rPh sb="0" eb="1">
      <t>カカリ</t>
    </rPh>
    <phoneticPr fontId="14"/>
  </si>
  <si>
    <t>建物に関する</t>
    <rPh sb="0" eb="2">
      <t>タテモノ</t>
    </rPh>
    <rPh sb="3" eb="4">
      <t>カン</t>
    </rPh>
    <phoneticPr fontId="14"/>
  </si>
  <si>
    <t>土地単価</t>
    <rPh sb="0" eb="4">
      <t>トチタンカ</t>
    </rPh>
    <phoneticPr fontId="14"/>
  </si>
  <si>
    <t>（A２取得）</t>
    <rPh sb="3" eb="5">
      <t>シュトク</t>
    </rPh>
    <phoneticPr fontId="14"/>
  </si>
  <si>
    <t>法９７条補償費</t>
    <rPh sb="0" eb="1">
      <t>ホウ</t>
    </rPh>
    <rPh sb="3" eb="4">
      <t>ジョウ</t>
    </rPh>
    <rPh sb="4" eb="7">
      <t>ホショウヒ</t>
    </rPh>
    <phoneticPr fontId="14"/>
  </si>
  <si>
    <t>合　　　計</t>
    <rPh sb="0" eb="1">
      <t>ゴウ</t>
    </rPh>
    <rPh sb="4" eb="5">
      <t>ケイ</t>
    </rPh>
    <phoneticPr fontId="14"/>
  </si>
  <si>
    <t>土地所有</t>
    <rPh sb="0" eb="4">
      <t>トチショユウ</t>
    </rPh>
    <phoneticPr fontId="14"/>
  </si>
  <si>
    <t>従前の権利</t>
    <rPh sb="0" eb="2">
      <t>ジュウゼン</t>
    </rPh>
    <rPh sb="3" eb="5">
      <t>ケンリ</t>
    </rPh>
    <phoneticPr fontId="14"/>
  </si>
  <si>
    <t>床面積の</t>
    <rPh sb="0" eb="3">
      <t>ユカメンセキ</t>
    </rPh>
    <phoneticPr fontId="14"/>
  </si>
  <si>
    <t>施設建築物</t>
    <rPh sb="0" eb="5">
      <t>シセツケンチクブツ</t>
    </rPh>
    <phoneticPr fontId="14"/>
  </si>
  <si>
    <t>権利変換対象分</t>
    <rPh sb="0" eb="7">
      <t>ケンリヘンカンタイショウブン</t>
    </rPh>
    <phoneticPr fontId="14"/>
  </si>
  <si>
    <t>駐車場工事</t>
    <rPh sb="0" eb="5">
      <t>チュウシャジョウコウジ</t>
    </rPh>
    <phoneticPr fontId="14"/>
  </si>
  <si>
    <t>住　　宅</t>
    <rPh sb="0" eb="1">
      <t>ジュウ</t>
    </rPh>
    <rPh sb="3" eb="4">
      <t>タク</t>
    </rPh>
    <phoneticPr fontId="14"/>
  </si>
  <si>
    <t>施設建築物工事</t>
    <rPh sb="0" eb="7">
      <t>シセツケンチクブツコウジ</t>
    </rPh>
    <phoneticPr fontId="14"/>
  </si>
  <si>
    <t>事　務　所</t>
    <rPh sb="0" eb="1">
      <t>ジ</t>
    </rPh>
    <rPh sb="2" eb="3">
      <t>ツトム</t>
    </rPh>
    <rPh sb="4" eb="5">
      <t>ショ</t>
    </rPh>
    <phoneticPr fontId="14"/>
  </si>
  <si>
    <t>（百万円）</t>
    <rPh sb="1" eb="4">
      <t>ヒャクマンエン</t>
    </rPh>
    <phoneticPr fontId="14"/>
  </si>
  <si>
    <t>現在価値率</t>
    <rPh sb="0" eb="5">
      <t>ゲンザイカチリツ</t>
    </rPh>
    <phoneticPr fontId="14"/>
  </si>
  <si>
    <t>延べ面積</t>
    <rPh sb="0" eb="1">
      <t>ノ</t>
    </rPh>
    <rPh sb="2" eb="4">
      <t>メンセキ</t>
    </rPh>
    <phoneticPr fontId="14"/>
  </si>
  <si>
    <t>２.土地整</t>
    <rPh sb="2" eb="3">
      <t>ド</t>
    </rPh>
    <rPh sb="3" eb="5">
      <t>チセイ</t>
    </rPh>
    <phoneticPr fontId="14"/>
  </si>
  <si>
    <t>建　　　物</t>
    <rPh sb="0" eb="1">
      <t>ケン</t>
    </rPh>
    <rPh sb="4" eb="5">
      <t>モノ</t>
    </rPh>
    <phoneticPr fontId="14"/>
  </si>
  <si>
    <t>道路工事費</t>
    <rPh sb="0" eb="5">
      <t>ドウロコウジヒ</t>
    </rPh>
    <phoneticPr fontId="14"/>
  </si>
  <si>
    <t>施設建築敷地</t>
    <rPh sb="0" eb="6">
      <t>シセツケンチクシキチ</t>
    </rPh>
    <phoneticPr fontId="14"/>
  </si>
  <si>
    <t>分の概算額</t>
    <rPh sb="0" eb="1">
      <t>ブン</t>
    </rPh>
    <rPh sb="2" eb="5">
      <t>ガイサンガク</t>
    </rPh>
    <phoneticPr fontId="14"/>
  </si>
  <si>
    <t>工事費総額</t>
    <rPh sb="0" eb="5">
      <t>コウジヒソウガク</t>
    </rPh>
    <phoneticPr fontId="14"/>
  </si>
  <si>
    <t>⇒　従後</t>
    <rPh sb="2" eb="4">
      <t>ジュウゴ</t>
    </rPh>
    <phoneticPr fontId="14"/>
  </si>
  <si>
    <t>住宅共用</t>
    <rPh sb="0" eb="4">
      <t>ジュウタクキョウヨウ</t>
    </rPh>
    <phoneticPr fontId="14"/>
  </si>
  <si>
    <t>　・道路工事</t>
    <rPh sb="2" eb="6">
      <t>ドウロコウジ</t>
    </rPh>
    <phoneticPr fontId="14"/>
  </si>
  <si>
    <t>従前宅地</t>
    <rPh sb="0" eb="4">
      <t>ジュウゼンタクチ</t>
    </rPh>
    <phoneticPr fontId="14"/>
  </si>
  <si>
    <t>　　　平均単価</t>
    <rPh sb="3" eb="7">
      <t>ヘイキンタンカ</t>
    </rPh>
    <phoneticPr fontId="14"/>
  </si>
  <si>
    <t>工事費算定式</t>
    <rPh sb="0" eb="6">
      <t>コウジヒサンテイシキ</t>
    </rPh>
    <phoneticPr fontId="14"/>
  </si>
  <si>
    <t>３.補償費</t>
    <rPh sb="2" eb="5">
      <t>ホショウヒ</t>
    </rPh>
    <phoneticPr fontId="14"/>
  </si>
  <si>
    <t>従前資産総額</t>
    <rPh sb="0" eb="6">
      <t>ジュウゼンシサンソウガク</t>
    </rPh>
    <phoneticPr fontId="14"/>
  </si>
  <si>
    <t>（千円/㎡）</t>
    <rPh sb="1" eb="3">
      <t>センエン</t>
    </rPh>
    <phoneticPr fontId="14"/>
  </si>
  <si>
    <t>転出者分</t>
    <rPh sb="0" eb="4">
      <t>テンシュツシャブン</t>
    </rPh>
    <phoneticPr fontId="14"/>
  </si>
  <si>
    <t>１～４の合計</t>
    <rPh sb="4" eb="6">
      <t>ゴウケイ</t>
    </rPh>
    <phoneticPr fontId="14"/>
  </si>
  <si>
    <t>の共有持分</t>
    <rPh sb="1" eb="5">
      <t>キョウユウモチブン</t>
    </rPh>
    <phoneticPr fontId="14"/>
  </si>
  <si>
    <t>対象事業</t>
    <rPh sb="0" eb="4">
      <t>タイショウジギョウ</t>
    </rPh>
    <phoneticPr fontId="14"/>
  </si>
  <si>
    <t>建物除却費</t>
    <rPh sb="0" eb="5">
      <t>タテモノジョキャクヒ</t>
    </rPh>
    <phoneticPr fontId="14"/>
  </si>
  <si>
    <t>土　　　地</t>
    <rPh sb="0" eb="1">
      <t>ツチ</t>
    </rPh>
    <rPh sb="4" eb="5">
      <t>チ</t>
    </rPh>
    <phoneticPr fontId="14"/>
  </si>
  <si>
    <t>事 務 所</t>
    <rPh sb="0" eb="1">
      <t>ジ</t>
    </rPh>
    <rPh sb="2" eb="3">
      <t>ツトム</t>
    </rPh>
    <rPh sb="4" eb="5">
      <t>ショ</t>
    </rPh>
    <phoneticPr fontId="14"/>
  </si>
  <si>
    <t>５.事務費</t>
    <rPh sb="2" eb="5">
      <t>ジムヒ</t>
    </rPh>
    <phoneticPr fontId="14"/>
  </si>
  <si>
    <t>共用部分の</t>
    <rPh sb="0" eb="4">
      <t>キョウヨウブブン</t>
    </rPh>
    <phoneticPr fontId="14"/>
  </si>
  <si>
    <t>千円/㎡</t>
    <rPh sb="0" eb="2">
      <t>センエン</t>
    </rPh>
    <phoneticPr fontId="14"/>
  </si>
  <si>
    <t>　転出者建物</t>
    <rPh sb="1" eb="6">
      <t>テンシュツシャタテモノ</t>
    </rPh>
    <phoneticPr fontId="14"/>
  </si>
  <si>
    <t>専有面積</t>
    <rPh sb="0" eb="4">
      <t>センユウメンセキ</t>
    </rPh>
    <phoneticPr fontId="14"/>
  </si>
  <si>
    <t>共有持分</t>
    <rPh sb="0" eb="4">
      <t>キョウユウモチブン</t>
    </rPh>
    <phoneticPr fontId="14"/>
  </si>
  <si>
    <t>１～６の合計</t>
    <rPh sb="4" eb="6">
      <t>ゴウケイ</t>
    </rPh>
    <phoneticPr fontId="14"/>
  </si>
  <si>
    <t>（設問３）</t>
    <rPh sb="1" eb="3">
      <t>セツモン</t>
    </rPh>
    <phoneticPr fontId="14"/>
  </si>
  <si>
    <t>の合計）</t>
    <rPh sb="1" eb="3">
      <t>ゴウケイ</t>
    </rPh>
    <phoneticPr fontId="14"/>
  </si>
  <si>
    <t>建築主体工事</t>
    <rPh sb="0" eb="6">
      <t>ケンチクシュタイコウジ</t>
    </rPh>
    <phoneticPr fontId="14"/>
  </si>
  <si>
    <t>共有店舗</t>
    <rPh sb="0" eb="4">
      <t>キョウユウテンポ</t>
    </rPh>
    <phoneticPr fontId="14"/>
  </si>
  <si>
    <t>算出根拠</t>
    <rPh sb="0" eb="4">
      <t>サンシュツコンキョ</t>
    </rPh>
    <phoneticPr fontId="14"/>
  </si>
  <si>
    <t>A.補助金</t>
    <rPh sb="2" eb="5">
      <t>ホジョキン</t>
    </rPh>
    <phoneticPr fontId="14"/>
  </si>
  <si>
    <t xml:space="preserve"> 事務所</t>
    <rPh sb="1" eb="4">
      <t>ジムショ</t>
    </rPh>
    <phoneticPr fontId="14"/>
  </si>
  <si>
    <t>４.工事費</t>
    <rPh sb="2" eb="5">
      <t>コウジヒ</t>
    </rPh>
    <phoneticPr fontId="14"/>
  </si>
  <si>
    <t>/年とする。</t>
    <rPh sb="1" eb="2">
      <t>ネン</t>
    </rPh>
    <phoneticPr fontId="14"/>
  </si>
  <si>
    <t>（事務所）</t>
    <rPh sb="1" eb="4">
      <t>ジムショ</t>
    </rPh>
    <phoneticPr fontId="14"/>
  </si>
  <si>
    <t>（設問2）</t>
    <rPh sb="1" eb="3">
      <t>セツモン</t>
    </rPh>
    <phoneticPr fontId="14"/>
  </si>
  <si>
    <t>駐車場工事費</t>
    <rPh sb="0" eb="6">
      <t>チュウシャジョウコウジヒ</t>
    </rPh>
    <phoneticPr fontId="14"/>
  </si>
  <si>
    <t>建物評価額の</t>
    <rPh sb="0" eb="5">
      <t>タテモノヒョウカガク</t>
    </rPh>
    <phoneticPr fontId="14"/>
  </si>
  <si>
    <t>地盤調査費</t>
    <rPh sb="0" eb="2">
      <t>ジバン</t>
    </rPh>
    <rPh sb="2" eb="4">
      <t>チョウサ</t>
    </rPh>
    <rPh sb="4" eb="5">
      <t>ヒ</t>
    </rPh>
    <phoneticPr fontId="14"/>
  </si>
  <si>
    <t>A２の借家</t>
    <rPh sb="3" eb="5">
      <t>シャッカ</t>
    </rPh>
    <phoneticPr fontId="14"/>
  </si>
  <si>
    <t>３年度以降は</t>
    <rPh sb="1" eb="5">
      <t>ネンドイコウ</t>
    </rPh>
    <phoneticPr fontId="14"/>
  </si>
  <si>
    <t>借家面積</t>
    <rPh sb="0" eb="4">
      <t>シャッカメンセキ</t>
    </rPh>
    <phoneticPr fontId="14"/>
  </si>
  <si>
    <t>管理者負担金</t>
    <rPh sb="0" eb="6">
      <t>カンリシャフタンキン</t>
    </rPh>
    <phoneticPr fontId="14"/>
  </si>
  <si>
    <t>支出金合計</t>
    <rPh sb="0" eb="5">
      <t>シシュツキンゴウケイ</t>
    </rPh>
    <phoneticPr fontId="14"/>
  </si>
  <si>
    <t>・建物所有</t>
    <rPh sb="1" eb="5">
      <t>タテモノショユウ</t>
    </rPh>
    <phoneticPr fontId="14"/>
  </si>
  <si>
    <t>容積対象床面積</t>
    <rPh sb="0" eb="7">
      <t>ヨウセキタイショウユカメンセキ</t>
    </rPh>
    <phoneticPr fontId="14"/>
  </si>
  <si>
    <t>建築設計費</t>
    <rPh sb="0" eb="5">
      <t>ケンチクセッケイヒ</t>
    </rPh>
    <phoneticPr fontId="14"/>
  </si>
  <si>
    <t>算出根拠等</t>
    <rPh sb="0" eb="5">
      <t>サンシュツコンキョトウ</t>
    </rPh>
    <phoneticPr fontId="14"/>
  </si>
  <si>
    <t>建築主体工事費</t>
    <rPh sb="0" eb="7">
      <t>ケンチクシュタイコウジヒ</t>
    </rPh>
    <phoneticPr fontId="14"/>
  </si>
  <si>
    <t>地盤調査比</t>
    <rPh sb="0" eb="5">
      <t>ジバンチョウサヒ</t>
    </rPh>
    <phoneticPr fontId="14"/>
  </si>
  <si>
    <t>１.補償費等</t>
    <rPh sb="2" eb="6">
      <t>ホショウヒトウ</t>
    </rPh>
    <phoneticPr fontId="14"/>
  </si>
  <si>
    <t>と駐車場工事</t>
    <rPh sb="1" eb="6">
      <t>チュウシャジョウコウジ</t>
    </rPh>
    <phoneticPr fontId="14"/>
  </si>
  <si>
    <t>収入金合計</t>
    <rPh sb="0" eb="5">
      <t>シュウニュウキンゴウケイ</t>
    </rPh>
    <phoneticPr fontId="14"/>
  </si>
  <si>
    <t>その他調査費</t>
    <rPh sb="2" eb="6">
      <t>タチョウサヒ</t>
    </rPh>
    <phoneticPr fontId="14"/>
  </si>
  <si>
    <r>
      <rPr>
        <sz val="8"/>
        <color rgb="FF000000"/>
        <rFont val="ＭＳ Ｐゴシック"/>
        <family val="3"/>
        <charset val="128"/>
      </rPr>
      <t>参加組合員</t>
    </r>
    <r>
      <rPr>
        <sz val="9"/>
        <color rgb="FF000000"/>
        <rFont val="ＭＳ Ｐゴシック"/>
        <family val="3"/>
        <charset val="128"/>
      </rPr>
      <t xml:space="preserve">
Z</t>
    </r>
  </si>
  <si>
    <t>A　補助金</t>
    <rPh sb="2" eb="5">
      <t>ホジョキン</t>
    </rPh>
    <phoneticPr fontId="14"/>
  </si>
  <si>
    <t>事業計画作成費</t>
    <rPh sb="0" eb="7">
      <t>ジギョウケイカクサクセイヒ</t>
    </rPh>
    <phoneticPr fontId="14"/>
  </si>
  <si>
    <t>６.借入金利子</t>
    <rPh sb="2" eb="7">
      <t>シャクニュウキンリシ</t>
    </rPh>
    <phoneticPr fontId="14"/>
  </si>
  <si>
    <t>合計とする。）</t>
    <rPh sb="0" eb="2">
      <t>ゴウケイ</t>
    </rPh>
    <phoneticPr fontId="14"/>
  </si>
  <si>
    <r>
      <rPr>
        <sz val="8"/>
        <color rgb="FF000000"/>
        <rFont val="ＭＳ Ｐゴシック"/>
        <family val="3"/>
        <charset val="128"/>
      </rPr>
      <t>参加組合員</t>
    </r>
    <r>
      <rPr>
        <sz val="9"/>
        <color rgb="FF000000"/>
        <rFont val="ＭＳ Ｐゴシック"/>
        <family val="3"/>
        <charset val="128"/>
      </rPr>
      <t xml:space="preserve">
Y</t>
    </r>
  </si>
  <si>
    <r>
      <rPr>
        <sz val="8"/>
        <color rgb="FF000000"/>
        <rFont val="ＭＳ Ｐゴシック"/>
        <family val="3"/>
        <charset val="128"/>
      </rPr>
      <t>参加組合員</t>
    </r>
    <r>
      <rPr>
        <sz val="9"/>
        <color rgb="FF000000"/>
        <rFont val="ＭＳ Ｐゴシック"/>
        <family val="3"/>
        <charset val="128"/>
      </rPr>
      <t xml:space="preserve">
X</t>
    </r>
  </si>
  <si>
    <t>　・施設建築物設計のうちの実施設計、 権利変換計画作成</t>
  </si>
  <si>
    <t>全て区分店舗に権利変換し、C１は希望面積にて借家関</t>
  </si>
  <si>
    <t>　・法第９７条補償費支払い、 明け渡し、 建物除却工事</t>
  </si>
  <si>
    <t>建物除却費の額のすべて（⑪の額）を補助金対象とする。</t>
    <rPh sb="0" eb="5">
      <t>タテモノジョキャクヒ</t>
    </rPh>
    <rPh sb="6" eb="7">
      <t>ガク</t>
    </rPh>
    <rPh sb="14" eb="15">
      <t>ガク</t>
    </rPh>
    <rPh sb="17" eb="22">
      <t>ホジョキンタイショウ</t>
    </rPh>
    <phoneticPr fontId="14"/>
  </si>
  <si>
    <t>り、主宅と事務所1ま区分所有床、店舗は共有床に権利変換</t>
  </si>
  <si>
    <t>表１の権利変換計画作成費の額の総てを補助金対象とする。</t>
    <rPh sb="11" eb="12">
      <t>ヒ</t>
    </rPh>
    <phoneticPr fontId="14"/>
  </si>
  <si>
    <t>住宅を200㎡取得し、残りの資産を店舗共有床に権利変換</t>
    <rPh sb="0" eb="2">
      <t>ジュウタク</t>
    </rPh>
    <phoneticPr fontId="14"/>
  </si>
  <si>
    <t>都市計画道路拡幅予定線内の建物分(従前建物延べ床面積×</t>
  </si>
  <si>
    <t>表１の施設建築物設計費の額の総てを補助金対象とする。</t>
    <rPh sb="10" eb="11">
      <t>ヒ</t>
    </rPh>
    <phoneticPr fontId="14"/>
  </si>
  <si>
    <t>◇数値：数値は法第９７条補償を示す（単位：百万円）</t>
    <rPh sb="1" eb="3">
      <t>スウチ</t>
    </rPh>
    <rPh sb="4" eb="6">
      <t>スウチ</t>
    </rPh>
    <rPh sb="7" eb="9">
      <t>ホウダイ</t>
    </rPh>
    <rPh sb="11" eb="14">
      <t>ジョウホショウ</t>
    </rPh>
    <rPh sb="15" eb="16">
      <t>シメ</t>
    </rPh>
    <rPh sb="18" eb="20">
      <t>タンイ</t>
    </rPh>
    <rPh sb="21" eb="24">
      <t>ヒャクマンエン</t>
    </rPh>
    <phoneticPr fontId="14"/>
  </si>
  <si>
    <t>　・A４～A１５は、まとめて記入するものとする。</t>
  </si>
  <si>
    <t>表１の事業計画作成費の額の総てを補助金対象とする。</t>
  </si>
  <si>
    <t>換期日の年度に、権利変換対象者分は５年度に入金とする。</t>
    <rPh sb="14" eb="15">
      <t>シャ</t>
    </rPh>
    <phoneticPr fontId="14"/>
  </si>
  <si>
    <t>［計算順序］(1)　この範囲は、科目ごとに計算します。</t>
  </si>
  <si>
    <t>［計算順序］(2)　この範囲は、年度ごとに計算します。</t>
  </si>
  <si>
    <t>年度別工事費の出来高割合(％)と工事費(百万円)</t>
    <rPh sb="0" eb="6">
      <t>ネンドベツコウジヒ</t>
    </rPh>
    <rPh sb="7" eb="12">
      <t>デキダカワリアイ</t>
    </rPh>
    <rPh sb="16" eb="19">
      <t>コウジヒ</t>
    </rPh>
    <rPh sb="20" eb="23">
      <t>ヒャクマンエン</t>
    </rPh>
    <phoneticPr fontId="14"/>
  </si>
  <si>
    <r>
      <t>対象は都市計画道路拡幅部分とする</t>
    </r>
    <r>
      <rPr>
        <sz val="8"/>
        <color rgb="FF000000"/>
        <rFont val="ＭＳ Ｐゴシック"/>
        <family val="3"/>
        <charset val="128"/>
      </rPr>
      <t>。(</t>
    </r>
    <r>
      <rPr>
        <sz val="9"/>
        <color rgb="FF000000"/>
        <rFont val="ＭＳ Ｐゴシック"/>
        <family val="3"/>
        <charset val="128"/>
      </rPr>
      <t>都市計画道路拡幅部分面積X</t>
    </r>
  </si>
  <si>
    <r>
      <t>設問２</t>
    </r>
    <r>
      <rPr>
        <sz val="8"/>
        <color rgb="FF000000"/>
        <rFont val="ＭＳ Ｐゴシック"/>
        <family val="3"/>
        <charset val="128"/>
      </rPr>
      <t>の</t>
    </r>
    <r>
      <rPr>
        <sz val="9"/>
        <color rgb="FF000000"/>
        <rFont val="ＭＳ Ｐゴシック"/>
        <family val="3"/>
        <charset val="128"/>
      </rPr>
      <t>各年度</t>
    </r>
    <r>
      <rPr>
        <sz val="8"/>
        <color rgb="FF000000"/>
        <rFont val="ＭＳ Ｐゴシック"/>
        <family val="3"/>
        <charset val="128"/>
      </rPr>
      <t>の</t>
    </r>
    <r>
      <rPr>
        <sz val="9"/>
        <color rgb="FF000000"/>
        <rFont val="ＭＳ Ｐゴシック"/>
        <family val="3"/>
        <charset val="128"/>
      </rPr>
      <t>建築主体工事費</t>
    </r>
    <r>
      <rPr>
        <sz val="8"/>
        <color rgb="FF000000"/>
        <rFont val="ＭＳ Ｐゴシック"/>
        <family val="3"/>
        <charset val="128"/>
      </rPr>
      <t>の</t>
    </r>
    <r>
      <rPr>
        <sz val="9"/>
        <color rgb="FF000000"/>
        <rFont val="ＭＳ Ｐゴシック"/>
        <family val="3"/>
        <charset val="128"/>
      </rPr>
      <t>出来高</t>
    </r>
    <r>
      <rPr>
        <sz val="8"/>
        <color rgb="FF000000"/>
        <rFont val="ＭＳ Ｐゴシック"/>
        <family val="3"/>
        <charset val="128"/>
      </rPr>
      <t>の</t>
    </r>
    <r>
      <rPr>
        <sz val="9"/>
        <color rgb="FF000000"/>
        <rFont val="ＭＳ Ｐゴシック"/>
        <family val="3"/>
        <charset val="128"/>
      </rPr>
      <t>額</t>
    </r>
    <r>
      <rPr>
        <sz val="8"/>
        <color rgb="FF000000"/>
        <rFont val="ＭＳ Ｐゴシック"/>
        <family val="3"/>
        <charset val="128"/>
      </rPr>
      <t>の</t>
    </r>
  </si>
  <si>
    <r>
      <t>での補償費の修正率は0％とし</t>
    </r>
    <r>
      <rPr>
        <sz val="6"/>
        <color rgb="FF000000"/>
        <rFont val="ＭＳ Ｐゴシック"/>
        <family val="3"/>
        <charset val="128"/>
      </rPr>
      <t>、</t>
    </r>
    <r>
      <rPr>
        <sz val="9"/>
        <color rgb="FF000000"/>
        <rFont val="ＭＳ Ｐゴシック"/>
        <family val="3"/>
        <charset val="128"/>
      </rPr>
      <t>補償費の支払ぃは権利変換計画認可公告日とする</t>
    </r>
  </si>
  <si>
    <t>◎ 赤字の記載は計算結果・解答です。セルを選択すると、数式バーに計算式が表示されます。</t>
    <phoneticPr fontId="2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</si>
</sst>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0.0%"/>
    <numFmt numFmtId="178" formatCode="0.0"/>
    <numFmt numFmtId="179" formatCode="#,##0_);[Red]\(#,##0\)"/>
  </numFmts>
  <fonts count="22">
    <font>
      <sz val="11"/>
      <color rgb="FF000000"/>
      <name val="游ゴシック"/>
    </font>
    <font>
      <sz val="11"/>
      <color rgb="FF000000"/>
      <name val="ＭＳ Ｐゴシック"/>
      <family val="3"/>
      <charset val="128"/>
    </font>
    <font>
      <sz val="10"/>
      <color rgb="FF000000"/>
      <name val="游ゴシック"/>
      <family val="3"/>
      <charset val="128"/>
    </font>
    <font>
      <sz val="9"/>
      <color rgb="FF000000"/>
      <name val="游ゴシック"/>
      <family val="3"/>
      <charset val="128"/>
    </font>
    <font>
      <sz val="8"/>
      <color rgb="FF000000"/>
      <name val="游ゴシック"/>
      <family val="3"/>
      <charset val="128"/>
    </font>
    <font>
      <sz val="9"/>
      <color rgb="FF000000"/>
      <name val="ＭＳ Ｐゴシック"/>
      <family val="3"/>
      <charset val="128"/>
    </font>
    <font>
      <sz val="10"/>
      <color rgb="FF000000"/>
      <name val="ＭＳ Ｐゴシック"/>
      <family val="3"/>
      <charset val="128"/>
    </font>
    <font>
      <sz val="8"/>
      <color rgb="FF000000"/>
      <name val="ＭＳ Ｐゴシック"/>
      <family val="3"/>
      <charset val="128"/>
    </font>
    <font>
      <sz val="9"/>
      <color rgb="FFFF0000"/>
      <name val="ＭＳ Ｐゴシック"/>
      <family val="3"/>
      <charset val="128"/>
    </font>
    <font>
      <sz val="8"/>
      <color rgb="FFFF0000"/>
      <name val="ＭＳ Ｐゴシック"/>
      <family val="3"/>
      <charset val="128"/>
    </font>
    <font>
      <sz val="10"/>
      <color rgb="FFFF0000"/>
      <name val="游ゴシック"/>
      <family val="3"/>
      <charset val="128"/>
    </font>
    <font>
      <sz val="9"/>
      <color rgb="FFFF0000"/>
      <name val="游ゴシック"/>
      <family val="3"/>
      <charset val="128"/>
    </font>
    <font>
      <b/>
      <sz val="8"/>
      <color rgb="FF000000"/>
      <name val="ＭＳ Ｐゴシック"/>
      <family val="3"/>
      <charset val="128"/>
    </font>
    <font>
      <sz val="9"/>
      <color rgb="FF3965B5"/>
      <name val="ＭＳ Ｐゴシック"/>
      <family val="3"/>
      <charset val="128"/>
    </font>
    <font>
      <sz val="6"/>
      <color rgb="FF000000"/>
      <name val="ＭＳ Ｐゴシック"/>
      <family val="3"/>
      <charset val="128"/>
    </font>
    <font>
      <b/>
      <u/>
      <sz val="8"/>
      <color rgb="FF000000"/>
      <name val="ＭＳ Ｐゴシック"/>
      <family val="3"/>
      <charset val="128"/>
    </font>
    <font>
      <sz val="10"/>
      <color rgb="FF000000"/>
      <name val="ＭＳ ゴシック"/>
      <family val="3"/>
      <charset val="128"/>
    </font>
    <font>
      <sz val="9"/>
      <color rgb="FF000000"/>
      <name val="Meiryo UI"/>
      <family val="3"/>
      <charset val="128"/>
    </font>
    <font>
      <b/>
      <sz val="9"/>
      <color rgb="FF000000"/>
      <name val="Meiryo UI"/>
      <family val="3"/>
      <charset val="128"/>
    </font>
    <font>
      <sz val="9"/>
      <color indexed="64"/>
      <name val="MS P ゴシック"/>
      <family val="3"/>
      <charset val="128"/>
    </font>
    <font>
      <sz val="11"/>
      <color rgb="FF000000"/>
      <name val="游ゴシック"/>
      <family val="3"/>
      <charset val="128"/>
    </font>
    <font>
      <sz val="6"/>
      <name val="ＭＳ Ｐゴシック"/>
      <family val="3"/>
      <charset val="128"/>
    </font>
  </fonts>
  <fills count="4">
    <fill>
      <patternFill patternType="none"/>
    </fill>
    <fill>
      <patternFill patternType="gray125"/>
    </fill>
    <fill>
      <patternFill patternType="solid">
        <fgColor rgb="FFD9D9D9"/>
        <bgColor indexed="64"/>
      </patternFill>
    </fill>
    <fill>
      <patternFill patternType="solid">
        <fgColor rgb="FFFFF7CC"/>
        <bgColor indexed="64"/>
      </patternFill>
    </fill>
  </fills>
  <borders count="13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dashDot">
        <color indexed="64"/>
      </left>
      <right/>
      <top style="dashDot">
        <color indexed="64"/>
      </top>
      <bottom/>
      <diagonal/>
    </border>
    <border>
      <left/>
      <right/>
      <top style="dashDot">
        <color indexed="64"/>
      </top>
      <bottom/>
      <diagonal/>
    </border>
    <border>
      <left/>
      <right style="dashDot">
        <color indexed="64"/>
      </right>
      <top style="dashDot">
        <color indexed="64"/>
      </top>
      <bottom/>
      <diagonal/>
    </border>
    <border>
      <left style="dashDot">
        <color indexed="64"/>
      </left>
      <right/>
      <top/>
      <bottom/>
      <diagonal/>
    </border>
    <border>
      <left/>
      <right style="dashDot">
        <color indexed="64"/>
      </right>
      <top/>
      <bottom/>
      <diagonal/>
    </border>
    <border>
      <left style="dashDot">
        <color indexed="64"/>
      </left>
      <right/>
      <top/>
      <bottom style="dashDot">
        <color indexed="64"/>
      </bottom>
      <diagonal/>
    </border>
    <border>
      <left/>
      <right/>
      <top/>
      <bottom style="dashDot">
        <color indexed="64"/>
      </bottom>
      <diagonal/>
    </border>
    <border>
      <left/>
      <right style="dashDot">
        <color indexed="64"/>
      </right>
      <top/>
      <bottom style="dashDot">
        <color indexed="64"/>
      </bottom>
      <diagonal/>
    </border>
    <border>
      <left/>
      <right style="thin">
        <color indexed="64"/>
      </right>
      <top/>
      <bottom style="mediumDashed">
        <color indexed="64"/>
      </bottom>
      <diagonal/>
    </border>
    <border>
      <left/>
      <right/>
      <top/>
      <bottom style="mediumDashed">
        <color indexed="64"/>
      </bottom>
      <diagonal/>
    </border>
    <border>
      <left style="dashDot">
        <color indexed="64"/>
      </left>
      <right/>
      <top/>
      <bottom style="mediumDashed">
        <color indexed="64"/>
      </bottom>
      <diagonal/>
    </border>
    <border>
      <left style="thin">
        <color indexed="64"/>
      </left>
      <right/>
      <top/>
      <bottom style="mediumDashed">
        <color indexed="64"/>
      </bottom>
      <diagonal/>
    </border>
    <border>
      <left/>
      <right style="dashDot">
        <color indexed="64"/>
      </right>
      <top/>
      <bottom style="mediumDashed">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hair">
        <color indexed="64"/>
      </right>
      <top/>
      <bottom style="thin">
        <color indexed="64"/>
      </bottom>
      <diagonal/>
    </border>
    <border>
      <left/>
      <right style="hair">
        <color indexed="64"/>
      </right>
      <top style="thin">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style="thin">
        <color indexed="64"/>
      </top>
      <bottom style="medium">
        <color indexed="64"/>
      </bottom>
      <diagonal/>
    </border>
    <border>
      <left style="hair">
        <color indexed="64"/>
      </left>
      <right/>
      <top/>
      <bottom/>
      <diagonal/>
    </border>
    <border>
      <left style="hair">
        <color indexed="64"/>
      </left>
      <right/>
      <top/>
      <bottom style="thin">
        <color indexed="64"/>
      </bottom>
      <diagonal/>
    </border>
    <border>
      <left style="hair">
        <color indexed="64"/>
      </left>
      <right/>
      <top style="thin">
        <color indexed="64"/>
      </top>
      <bottom style="thin">
        <color indexed="64"/>
      </bottom>
      <diagonal/>
    </border>
    <border>
      <left style="hair">
        <color indexed="64"/>
      </left>
      <right/>
      <top style="thin">
        <color indexed="64"/>
      </top>
      <bottom/>
      <diagonal/>
    </border>
    <border>
      <left style="hair">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bottom style="thin">
        <color indexed="64"/>
      </bottom>
      <diagonal/>
    </border>
    <border>
      <left/>
      <right style="hair">
        <color indexed="64"/>
      </right>
      <top/>
      <bottom style="medium">
        <color indexed="64"/>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top style="thin">
        <color indexed="64"/>
      </top>
      <bottom/>
      <diagonal style="thin">
        <color indexed="64"/>
      </diagonal>
    </border>
    <border diagonalUp="1">
      <left style="thin">
        <color indexed="64"/>
      </left>
      <right/>
      <top/>
      <bottom style="thin">
        <color indexed="64"/>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thin">
        <color indexed="64"/>
      </right>
      <top style="medium">
        <color indexed="64"/>
      </top>
      <bottom style="thin">
        <color indexed="64"/>
      </bottom>
      <diagonal/>
    </border>
    <border>
      <left/>
      <right style="thin">
        <color indexed="64"/>
      </right>
      <top style="medium">
        <color indexed="64"/>
      </top>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thin">
        <color indexed="64"/>
      </right>
      <top/>
      <bottom style="medium">
        <color indexed="64"/>
      </bottom>
      <diagonal style="thin">
        <color indexed="64"/>
      </diagonal>
    </border>
    <border diagonalUp="1">
      <left style="thin">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left/>
      <right style="thin">
        <color indexed="64"/>
      </right>
      <top/>
      <bottom style="medium">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style="medium">
        <color indexed="64"/>
      </top>
      <bottom/>
      <diagonal style="thin">
        <color indexed="64"/>
      </diagonal>
    </border>
    <border diagonalUp="1">
      <left/>
      <right/>
      <top style="medium">
        <color indexed="64"/>
      </top>
      <bottom/>
      <diagonal style="thin">
        <color indexed="64"/>
      </diagonal>
    </border>
    <border diagonalUp="1">
      <left/>
      <right style="thin">
        <color indexed="64"/>
      </right>
      <top style="medium">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top style="medium">
        <color indexed="64"/>
      </top>
      <bottom style="thin">
        <color indexed="64"/>
      </bottom>
      <diagonal/>
    </border>
    <border>
      <left style="medium">
        <color indexed="64"/>
      </left>
      <right/>
      <top style="thin">
        <color indexed="64"/>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hair">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hair">
        <color indexed="64"/>
      </right>
      <top style="medium">
        <color indexed="64"/>
      </top>
      <bottom/>
      <diagonal/>
    </border>
    <border>
      <left style="thin">
        <color indexed="64"/>
      </left>
      <right style="medium">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s>
  <cellStyleXfs count="3">
    <xf numFmtId="0" fontId="0" fillId="0" borderId="0">
      <alignment vertical="center"/>
    </xf>
    <xf numFmtId="38" fontId="20" fillId="0" borderId="0">
      <alignment vertical="center"/>
    </xf>
    <xf numFmtId="9" fontId="20" fillId="0" borderId="0">
      <alignment vertical="center"/>
    </xf>
  </cellStyleXfs>
  <cellXfs count="863">
    <xf numFmtId="0" fontId="0" fillId="0" borderId="0" xfId="0" applyNumberFormat="1">
      <alignment vertical="center"/>
    </xf>
    <xf numFmtId="176" fontId="5" fillId="0" borderId="10" xfId="0" applyNumberFormat="1" applyFont="1" applyBorder="1" applyAlignment="1">
      <alignment horizontal="center" vertical="center"/>
    </xf>
    <xf numFmtId="176" fontId="5" fillId="0" borderId="0" xfId="0" applyNumberFormat="1" applyFont="1" applyBorder="1" applyAlignment="1">
      <alignment horizontal="center" vertical="center"/>
    </xf>
    <xf numFmtId="176" fontId="5" fillId="0" borderId="8" xfId="0" applyNumberFormat="1" applyFont="1" applyBorder="1" applyAlignment="1">
      <alignment horizontal="center" vertical="center"/>
    </xf>
    <xf numFmtId="176" fontId="5" fillId="0" borderId="6" xfId="0" applyNumberFormat="1" applyFont="1" applyBorder="1" applyAlignment="1">
      <alignment horizontal="center" vertical="center"/>
    </xf>
    <xf numFmtId="176" fontId="5" fillId="0" borderId="11" xfId="0" applyNumberFormat="1" applyFont="1" applyBorder="1" applyAlignment="1">
      <alignment horizontal="center" vertical="center"/>
    </xf>
    <xf numFmtId="176" fontId="5" fillId="0" borderId="5" xfId="0" applyNumberFormat="1" applyFont="1" applyBorder="1" applyAlignment="1">
      <alignment horizontal="center" vertical="center"/>
    </xf>
    <xf numFmtId="179" fontId="8" fillId="0" borderId="8" xfId="0" applyNumberFormat="1" applyFont="1" applyBorder="1" applyAlignment="1">
      <alignment horizontal="center" vertical="center"/>
    </xf>
    <xf numFmtId="179" fontId="8" fillId="0" borderId="11" xfId="0" applyNumberFormat="1" applyFont="1" applyBorder="1" applyAlignment="1">
      <alignment horizontal="center" vertical="center"/>
    </xf>
    <xf numFmtId="179" fontId="8" fillId="0" borderId="6" xfId="0" applyNumberFormat="1" applyFont="1" applyBorder="1" applyAlignment="1">
      <alignment horizontal="center" vertical="center"/>
    </xf>
    <xf numFmtId="179" fontId="8" fillId="0" borderId="5" xfId="0" applyNumberFormat="1" applyFont="1" applyBorder="1" applyAlignment="1">
      <alignment horizontal="center" vertical="center"/>
    </xf>
    <xf numFmtId="179" fontId="8" fillId="0" borderId="7" xfId="0" applyNumberFormat="1" applyFont="1" applyBorder="1" applyAlignment="1">
      <alignment horizontal="center" vertical="center"/>
    </xf>
    <xf numFmtId="179" fontId="8" fillId="0" borderId="4" xfId="0" applyNumberFormat="1" applyFont="1" applyBorder="1" applyAlignment="1">
      <alignment horizontal="center" vertical="center"/>
    </xf>
    <xf numFmtId="0" fontId="2" fillId="0" borderId="1" xfId="0" applyNumberFormat="1" applyFont="1" applyBorder="1">
      <alignment vertical="center"/>
    </xf>
    <xf numFmtId="0" fontId="2" fillId="0" borderId="2" xfId="0" applyNumberFormat="1" applyFont="1" applyBorder="1">
      <alignment vertical="center"/>
    </xf>
    <xf numFmtId="0" fontId="2" fillId="0" borderId="3" xfId="0" applyNumberFormat="1" applyFont="1" applyBorder="1">
      <alignment vertical="center"/>
    </xf>
    <xf numFmtId="0" fontId="2" fillId="0" borderId="4" xfId="0" applyNumberFormat="1" applyFont="1" applyBorder="1">
      <alignment vertical="center"/>
    </xf>
    <xf numFmtId="0" fontId="2" fillId="0" borderId="5" xfId="0" applyNumberFormat="1" applyFont="1" applyBorder="1">
      <alignment vertical="center"/>
    </xf>
    <xf numFmtId="0" fontId="2" fillId="0" borderId="6" xfId="0" applyNumberFormat="1" applyFont="1" applyBorder="1">
      <alignment vertical="center"/>
    </xf>
    <xf numFmtId="0" fontId="2" fillId="0" borderId="7" xfId="0" applyNumberFormat="1" applyFont="1" applyBorder="1">
      <alignment vertical="center"/>
    </xf>
    <xf numFmtId="0" fontId="2" fillId="0" borderId="8" xfId="0" applyNumberFormat="1" applyFont="1" applyBorder="1">
      <alignment vertical="center"/>
    </xf>
    <xf numFmtId="0" fontId="2" fillId="0" borderId="9" xfId="0" applyNumberFormat="1" applyFont="1" applyBorder="1">
      <alignment vertical="center"/>
    </xf>
    <xf numFmtId="0" fontId="2" fillId="0" borderId="10" xfId="0" applyNumberFormat="1" applyFont="1" applyBorder="1">
      <alignment vertical="center"/>
    </xf>
    <xf numFmtId="0" fontId="3" fillId="0" borderId="9" xfId="0" applyNumberFormat="1" applyFont="1" applyBorder="1">
      <alignment vertical="center"/>
    </xf>
    <xf numFmtId="0" fontId="3" fillId="0" borderId="10" xfId="0" applyNumberFormat="1" applyFont="1" applyBorder="1">
      <alignment vertical="center"/>
    </xf>
    <xf numFmtId="0" fontId="3" fillId="0" borderId="11" xfId="0" applyNumberFormat="1" applyFont="1" applyBorder="1">
      <alignment vertical="center"/>
    </xf>
    <xf numFmtId="0" fontId="3" fillId="0" borderId="8" xfId="0" applyNumberFormat="1" applyFont="1" applyBorder="1">
      <alignment vertical="center"/>
    </xf>
    <xf numFmtId="0" fontId="4" fillId="0" borderId="0" xfId="0" applyNumberFormat="1" applyFont="1">
      <alignment vertical="center"/>
    </xf>
    <xf numFmtId="0" fontId="2" fillId="0" borderId="11" xfId="0" applyNumberFormat="1" applyFont="1" applyBorder="1">
      <alignment vertical="center"/>
    </xf>
    <xf numFmtId="0" fontId="3" fillId="0" borderId="7" xfId="0" applyNumberFormat="1" applyFont="1" applyBorder="1">
      <alignment vertical="center"/>
    </xf>
    <xf numFmtId="0" fontId="2" fillId="0" borderId="0" xfId="0" applyNumberFormat="1" applyFont="1" applyBorder="1">
      <alignment vertical="center"/>
    </xf>
    <xf numFmtId="0" fontId="2" fillId="0" borderId="0" xfId="0" applyNumberFormat="1" applyFont="1">
      <alignment vertical="center"/>
    </xf>
    <xf numFmtId="0" fontId="3" fillId="0" borderId="0" xfId="0" applyNumberFormat="1" applyFont="1">
      <alignment vertical="center"/>
    </xf>
    <xf numFmtId="0" fontId="3" fillId="0" borderId="0" xfId="0" applyNumberFormat="1" applyFont="1" applyBorder="1">
      <alignment vertical="center"/>
    </xf>
    <xf numFmtId="0" fontId="2" fillId="0" borderId="0" xfId="0" applyNumberFormat="1" applyFont="1" applyBorder="1" applyAlignment="1">
      <alignment vertical="center"/>
    </xf>
    <xf numFmtId="0" fontId="2" fillId="0" borderId="9" xfId="0" applyNumberFormat="1" applyFont="1" applyBorder="1" applyAlignment="1">
      <alignment vertical="center"/>
    </xf>
    <xf numFmtId="0" fontId="2" fillId="0" borderId="10" xfId="0" applyNumberFormat="1" applyFont="1" applyBorder="1" applyAlignment="1">
      <alignment vertical="center"/>
    </xf>
    <xf numFmtId="0" fontId="2" fillId="0" borderId="7" xfId="0" applyNumberFormat="1" applyFont="1" applyBorder="1" applyAlignment="1">
      <alignment vertical="center"/>
    </xf>
    <xf numFmtId="0" fontId="2" fillId="0" borderId="11" xfId="0" applyNumberFormat="1" applyFont="1" applyBorder="1" applyAlignment="1">
      <alignment vertical="center"/>
    </xf>
    <xf numFmtId="0" fontId="2" fillId="0" borderId="8" xfId="0" applyNumberFormat="1" applyFont="1" applyBorder="1" applyAlignment="1">
      <alignment vertical="center"/>
    </xf>
    <xf numFmtId="0" fontId="1" fillId="0" borderId="0" xfId="0" applyNumberFormat="1" applyFont="1" applyBorder="1" applyAlignment="1">
      <alignment vertical="center"/>
    </xf>
    <xf numFmtId="0" fontId="2" fillId="0" borderId="12" xfId="0" applyNumberFormat="1" applyFont="1" applyBorder="1">
      <alignment vertical="center"/>
    </xf>
    <xf numFmtId="0" fontId="2" fillId="0" borderId="13" xfId="0" applyNumberFormat="1" applyFont="1" applyBorder="1">
      <alignment vertical="center"/>
    </xf>
    <xf numFmtId="0" fontId="2" fillId="0" borderId="14" xfId="0" applyNumberFormat="1" applyFont="1" applyBorder="1">
      <alignment vertical="center"/>
    </xf>
    <xf numFmtId="0" fontId="2" fillId="0" borderId="15" xfId="0" applyNumberFormat="1" applyFont="1" applyBorder="1">
      <alignment vertical="center"/>
    </xf>
    <xf numFmtId="0" fontId="2" fillId="0" borderId="16" xfId="0" applyNumberFormat="1" applyFont="1" applyBorder="1">
      <alignment vertical="center"/>
    </xf>
    <xf numFmtId="0" fontId="2" fillId="0" borderId="17" xfId="0" applyNumberFormat="1" applyFont="1" applyBorder="1">
      <alignment vertical="center"/>
    </xf>
    <xf numFmtId="0" fontId="2" fillId="0" borderId="18" xfId="0" applyNumberFormat="1" applyFont="1" applyBorder="1">
      <alignment vertical="center"/>
    </xf>
    <xf numFmtId="0" fontId="2" fillId="0" borderId="19" xfId="0" applyNumberFormat="1" applyFont="1" applyBorder="1">
      <alignment vertical="center"/>
    </xf>
    <xf numFmtId="0" fontId="2" fillId="0" borderId="20" xfId="0" applyNumberFormat="1" applyFont="1" applyBorder="1">
      <alignment vertical="center"/>
    </xf>
    <xf numFmtId="0" fontId="2" fillId="0" borderId="21" xfId="0" applyNumberFormat="1" applyFont="1" applyBorder="1">
      <alignment vertical="center"/>
    </xf>
    <xf numFmtId="0" fontId="2" fillId="0" borderId="22" xfId="0" applyNumberFormat="1" applyFont="1" applyBorder="1">
      <alignment vertical="center"/>
    </xf>
    <xf numFmtId="0" fontId="2" fillId="0" borderId="23" xfId="0" applyNumberFormat="1" applyFont="1" applyBorder="1">
      <alignment vertical="center"/>
    </xf>
    <xf numFmtId="0" fontId="2" fillId="0" borderId="24" xfId="0" applyNumberFormat="1" applyFont="1" applyBorder="1">
      <alignment vertical="center"/>
    </xf>
    <xf numFmtId="0" fontId="2" fillId="0" borderId="0" xfId="0" applyNumberFormat="1" applyFont="1" applyAlignment="1">
      <alignment vertical="top"/>
    </xf>
    <xf numFmtId="178" fontId="2" fillId="0" borderId="0" xfId="0" applyNumberFormat="1" applyFont="1" applyBorder="1">
      <alignment vertical="center"/>
    </xf>
    <xf numFmtId="0" fontId="2" fillId="0" borderId="0" xfId="0" applyNumberFormat="1" applyFont="1" applyBorder="1" applyAlignment="1">
      <alignment horizontal="center" vertical="center"/>
    </xf>
    <xf numFmtId="3" fontId="2" fillId="0" borderId="0" xfId="0" applyNumberFormat="1" applyFont="1" applyBorder="1" applyAlignment="1">
      <alignment horizontal="center" vertical="center"/>
    </xf>
    <xf numFmtId="0" fontId="2" fillId="0" borderId="4" xfId="0" applyNumberFormat="1" applyFont="1" applyBorder="1" applyAlignment="1">
      <alignment vertical="center"/>
    </xf>
    <xf numFmtId="3" fontId="2" fillId="0" borderId="7" xfId="0" applyNumberFormat="1" applyFont="1" applyBorder="1" applyAlignment="1">
      <alignment vertical="center"/>
    </xf>
    <xf numFmtId="3" fontId="2" fillId="0" borderId="11" xfId="0" applyNumberFormat="1" applyFont="1" applyBorder="1" applyAlignment="1">
      <alignment vertical="center"/>
    </xf>
    <xf numFmtId="3" fontId="2" fillId="0" borderId="8" xfId="0" applyNumberFormat="1" applyFont="1" applyBorder="1" applyAlignment="1">
      <alignment vertical="center"/>
    </xf>
    <xf numFmtId="0" fontId="2" fillId="0" borderId="5" xfId="0" applyNumberFormat="1" applyFont="1" applyBorder="1" applyAlignment="1">
      <alignment vertical="center"/>
    </xf>
    <xf numFmtId="0" fontId="2" fillId="0" borderId="6" xfId="0" applyNumberFormat="1" applyFont="1" applyBorder="1" applyAlignment="1">
      <alignment vertical="center"/>
    </xf>
    <xf numFmtId="3" fontId="2" fillId="0" borderId="9" xfId="0" applyNumberFormat="1" applyFont="1" applyBorder="1" applyAlignment="1">
      <alignment vertical="center"/>
    </xf>
    <xf numFmtId="3" fontId="2" fillId="0" borderId="0" xfId="0" applyNumberFormat="1" applyFont="1" applyBorder="1" applyAlignment="1">
      <alignment vertical="center"/>
    </xf>
    <xf numFmtId="3" fontId="2" fillId="0" borderId="10" xfId="0" applyNumberFormat="1" applyFont="1" applyBorder="1" applyAlignment="1">
      <alignment vertical="center"/>
    </xf>
    <xf numFmtId="0" fontId="2" fillId="0" borderId="25" xfId="0" applyNumberFormat="1" applyFont="1" applyBorder="1">
      <alignment vertical="center"/>
    </xf>
    <xf numFmtId="0" fontId="2" fillId="0" borderId="26" xfId="0" applyNumberFormat="1" applyFont="1" applyBorder="1">
      <alignment vertical="center"/>
    </xf>
    <xf numFmtId="0" fontId="2" fillId="0" borderId="27" xfId="0" applyNumberFormat="1" applyFont="1" applyBorder="1">
      <alignment vertical="center"/>
    </xf>
    <xf numFmtId="0" fontId="2" fillId="0" borderId="28" xfId="0" applyNumberFormat="1" applyFont="1" applyBorder="1">
      <alignment vertical="center"/>
    </xf>
    <xf numFmtId="0" fontId="2" fillId="0" borderId="29" xfId="0" applyNumberFormat="1" applyFont="1" applyBorder="1">
      <alignment vertical="center"/>
    </xf>
    <xf numFmtId="0" fontId="2" fillId="0" borderId="30" xfId="0" applyNumberFormat="1" applyFont="1" applyBorder="1">
      <alignment vertical="center"/>
    </xf>
    <xf numFmtId="0" fontId="2" fillId="0" borderId="31" xfId="0" applyNumberFormat="1" applyFont="1" applyBorder="1">
      <alignment vertical="center"/>
    </xf>
    <xf numFmtId="0" fontId="2" fillId="0" borderId="32" xfId="0" applyNumberFormat="1" applyFont="1" applyBorder="1">
      <alignment vertical="center"/>
    </xf>
    <xf numFmtId="0" fontId="2" fillId="0" borderId="9" xfId="0" applyNumberFormat="1" applyFont="1" applyBorder="1" applyAlignment="1">
      <alignment horizontal="right" vertical="center"/>
    </xf>
    <xf numFmtId="0" fontId="3" fillId="0" borderId="4" xfId="0" applyNumberFormat="1" applyFont="1" applyBorder="1">
      <alignment vertical="center"/>
    </xf>
    <xf numFmtId="0" fontId="3" fillId="0" borderId="5" xfId="0" applyNumberFormat="1" applyFont="1" applyBorder="1">
      <alignment vertical="center"/>
    </xf>
    <xf numFmtId="0" fontId="3" fillId="0" borderId="6" xfId="0" applyNumberFormat="1" applyFont="1" applyBorder="1">
      <alignment vertical="center"/>
    </xf>
    <xf numFmtId="0" fontId="3" fillId="0" borderId="1" xfId="0" applyNumberFormat="1" applyFont="1" applyBorder="1">
      <alignment vertical="center"/>
    </xf>
    <xf numFmtId="0" fontId="3" fillId="0" borderId="2" xfId="0" applyNumberFormat="1" applyFont="1" applyBorder="1">
      <alignment vertical="center"/>
    </xf>
    <xf numFmtId="0" fontId="3" fillId="0" borderId="3" xfId="0" applyNumberFormat="1" applyFont="1" applyBorder="1">
      <alignment vertical="center"/>
    </xf>
    <xf numFmtId="0" fontId="5" fillId="0" borderId="0" xfId="0" applyNumberFormat="1" applyFont="1">
      <alignment vertical="center"/>
    </xf>
    <xf numFmtId="0" fontId="5" fillId="0" borderId="4" xfId="0" applyNumberFormat="1" applyFont="1" applyBorder="1">
      <alignment vertical="center"/>
    </xf>
    <xf numFmtId="0" fontId="5" fillId="0" borderId="5" xfId="0" applyNumberFormat="1" applyFont="1" applyBorder="1">
      <alignment vertical="center"/>
    </xf>
    <xf numFmtId="9" fontId="5" fillId="0" borderId="5" xfId="0" applyNumberFormat="1" applyFont="1" applyBorder="1">
      <alignment vertical="center"/>
    </xf>
    <xf numFmtId="0" fontId="5" fillId="0" borderId="6" xfId="0" applyNumberFormat="1" applyFont="1" applyBorder="1">
      <alignment vertical="center"/>
    </xf>
    <xf numFmtId="0" fontId="5" fillId="0" borderId="9" xfId="0" applyNumberFormat="1" applyFont="1" applyBorder="1">
      <alignment vertical="center"/>
    </xf>
    <xf numFmtId="0" fontId="5" fillId="0" borderId="0" xfId="0" applyNumberFormat="1" applyFont="1" applyBorder="1">
      <alignment vertical="center"/>
    </xf>
    <xf numFmtId="0" fontId="5" fillId="0" borderId="7" xfId="0" applyNumberFormat="1" applyFont="1" applyBorder="1">
      <alignment vertical="center"/>
    </xf>
    <xf numFmtId="0" fontId="5" fillId="0" borderId="11" xfId="0" applyNumberFormat="1" applyFont="1" applyBorder="1">
      <alignment vertical="center"/>
    </xf>
    <xf numFmtId="0" fontId="5" fillId="0" borderId="8" xfId="0" applyNumberFormat="1" applyFont="1" applyBorder="1">
      <alignment vertical="center"/>
    </xf>
    <xf numFmtId="0" fontId="5" fillId="0" borderId="1" xfId="0" applyNumberFormat="1" applyFont="1" applyBorder="1">
      <alignment vertical="center"/>
    </xf>
    <xf numFmtId="0" fontId="5" fillId="0" borderId="2" xfId="0" applyNumberFormat="1" applyFont="1" applyBorder="1">
      <alignment vertical="center"/>
    </xf>
    <xf numFmtId="0" fontId="5" fillId="0" borderId="3" xfId="0" applyNumberFormat="1" applyFont="1" applyBorder="1">
      <alignment vertical="center"/>
    </xf>
    <xf numFmtId="0" fontId="6" fillId="0" borderId="0" xfId="0" applyNumberFormat="1" applyFont="1">
      <alignment vertical="center"/>
    </xf>
    <xf numFmtId="9" fontId="5" fillId="0" borderId="5" xfId="0" applyNumberFormat="1" applyFont="1" applyBorder="1" applyAlignment="1">
      <alignment horizontal="left" vertical="center"/>
    </xf>
    <xf numFmtId="9" fontId="5" fillId="0" borderId="0" xfId="0" applyNumberFormat="1" applyFont="1" applyBorder="1">
      <alignment vertical="center"/>
    </xf>
    <xf numFmtId="9" fontId="5" fillId="0" borderId="11" xfId="0" applyNumberFormat="1" applyFont="1" applyBorder="1">
      <alignment vertical="center"/>
    </xf>
    <xf numFmtId="0" fontId="3" fillId="2" borderId="1" xfId="0" applyNumberFormat="1" applyFont="1" applyFill="1" applyBorder="1">
      <alignment vertical="center"/>
    </xf>
    <xf numFmtId="0" fontId="3" fillId="2" borderId="2" xfId="0" applyNumberFormat="1" applyFont="1" applyFill="1" applyBorder="1">
      <alignment vertical="center"/>
    </xf>
    <xf numFmtId="0" fontId="2" fillId="2" borderId="2" xfId="0" applyNumberFormat="1" applyFont="1" applyFill="1" applyBorder="1">
      <alignment vertical="center"/>
    </xf>
    <xf numFmtId="0" fontId="3" fillId="2" borderId="3" xfId="0" applyNumberFormat="1" applyFont="1" applyFill="1" applyBorder="1">
      <alignment vertical="center"/>
    </xf>
    <xf numFmtId="0" fontId="2" fillId="2" borderId="1" xfId="0" applyNumberFormat="1" applyFont="1" applyFill="1" applyBorder="1">
      <alignment vertical="center"/>
    </xf>
    <xf numFmtId="0" fontId="3" fillId="2" borderId="0" xfId="0" applyNumberFormat="1" applyFont="1" applyFill="1">
      <alignment vertical="center"/>
    </xf>
    <xf numFmtId="0" fontId="5" fillId="2" borderId="2" xfId="0" applyNumberFormat="1" applyFont="1" applyFill="1" applyBorder="1">
      <alignment vertical="center"/>
    </xf>
    <xf numFmtId="0" fontId="5" fillId="2" borderId="1" xfId="0" applyNumberFormat="1" applyFont="1" applyFill="1" applyBorder="1">
      <alignment vertical="center"/>
    </xf>
    <xf numFmtId="0" fontId="3" fillId="0" borderId="33" xfId="0" applyNumberFormat="1" applyFont="1" applyBorder="1">
      <alignment vertical="center"/>
    </xf>
    <xf numFmtId="0" fontId="3" fillId="2" borderId="33" xfId="0" applyNumberFormat="1" applyFont="1" applyFill="1" applyBorder="1">
      <alignment vertical="center"/>
    </xf>
    <xf numFmtId="0" fontId="3" fillId="0" borderId="32" xfId="0" applyNumberFormat="1" applyFont="1" applyBorder="1">
      <alignment vertical="center"/>
    </xf>
    <xf numFmtId="0" fontId="3" fillId="2" borderId="34" xfId="0" applyNumberFormat="1" applyFont="1" applyFill="1" applyBorder="1">
      <alignment vertical="center"/>
    </xf>
    <xf numFmtId="0" fontId="3" fillId="0" borderId="35" xfId="0" applyNumberFormat="1" applyFont="1" applyBorder="1">
      <alignment vertical="center"/>
    </xf>
    <xf numFmtId="0" fontId="5" fillId="0" borderId="11" xfId="0" applyNumberFormat="1" applyFont="1" applyBorder="1" applyAlignment="1">
      <alignment horizontal="center" vertical="center"/>
    </xf>
    <xf numFmtId="0" fontId="3" fillId="0" borderId="36" xfId="0" applyNumberFormat="1" applyFont="1" applyBorder="1">
      <alignment vertical="center"/>
    </xf>
    <xf numFmtId="0" fontId="3" fillId="0" borderId="37" xfId="0" applyNumberFormat="1" applyFont="1" applyBorder="1">
      <alignment vertical="center"/>
    </xf>
    <xf numFmtId="0" fontId="3" fillId="0" borderId="38" xfId="0" applyNumberFormat="1" applyFont="1" applyBorder="1">
      <alignment vertical="center"/>
    </xf>
    <xf numFmtId="0" fontId="3" fillId="0" borderId="39" xfId="0" applyNumberFormat="1" applyFont="1" applyBorder="1">
      <alignment vertical="center"/>
    </xf>
    <xf numFmtId="0" fontId="5" fillId="0" borderId="40" xfId="0" applyNumberFormat="1" applyFont="1" applyBorder="1">
      <alignment vertical="center"/>
    </xf>
    <xf numFmtId="0" fontId="5" fillId="0" borderId="38" xfId="0" applyNumberFormat="1" applyFont="1" applyBorder="1">
      <alignment vertical="center"/>
    </xf>
    <xf numFmtId="0" fontId="5" fillId="0" borderId="41" xfId="0" applyNumberFormat="1" applyFont="1" applyBorder="1">
      <alignment vertical="center"/>
    </xf>
    <xf numFmtId="0" fontId="5" fillId="0" borderId="42" xfId="0" applyNumberFormat="1" applyFont="1" applyBorder="1">
      <alignment vertical="center"/>
    </xf>
    <xf numFmtId="0" fontId="5" fillId="0" borderId="43" xfId="0" applyNumberFormat="1" applyFont="1" applyBorder="1">
      <alignment vertical="center"/>
    </xf>
    <xf numFmtId="0" fontId="5" fillId="0" borderId="44" xfId="0" applyNumberFormat="1" applyFont="1" applyBorder="1">
      <alignment vertical="center"/>
    </xf>
    <xf numFmtId="0" fontId="2" fillId="2" borderId="42" xfId="0" applyNumberFormat="1" applyFont="1" applyFill="1" applyBorder="1">
      <alignment vertical="center"/>
    </xf>
    <xf numFmtId="0" fontId="5" fillId="2" borderId="42" xfId="0" applyNumberFormat="1" applyFont="1" applyFill="1" applyBorder="1">
      <alignment vertical="center"/>
    </xf>
    <xf numFmtId="0" fontId="5" fillId="0" borderId="45" xfId="0" applyNumberFormat="1" applyFont="1" applyBorder="1">
      <alignment vertical="center"/>
    </xf>
    <xf numFmtId="0" fontId="3" fillId="0" borderId="46" xfId="0" applyNumberFormat="1" applyFont="1" applyBorder="1">
      <alignment vertical="center"/>
    </xf>
    <xf numFmtId="0" fontId="3" fillId="0" borderId="47" xfId="0" applyNumberFormat="1" applyFont="1" applyBorder="1">
      <alignment vertical="center"/>
    </xf>
    <xf numFmtId="0" fontId="3" fillId="0" borderId="48" xfId="0" applyNumberFormat="1" applyFont="1" applyBorder="1">
      <alignment vertical="center"/>
    </xf>
    <xf numFmtId="0" fontId="3" fillId="0" borderId="49" xfId="0" applyNumberFormat="1" applyFont="1" applyBorder="1">
      <alignment vertical="center"/>
    </xf>
    <xf numFmtId="0" fontId="3" fillId="2" borderId="48" xfId="0" applyNumberFormat="1" applyFont="1" applyFill="1" applyBorder="1">
      <alignment vertical="center"/>
    </xf>
    <xf numFmtId="0" fontId="3" fillId="0" borderId="50" xfId="0" applyNumberFormat="1" applyFont="1" applyBorder="1">
      <alignment vertical="center"/>
    </xf>
    <xf numFmtId="179" fontId="5" fillId="0" borderId="33" xfId="0" applyNumberFormat="1" applyFont="1" applyBorder="1">
      <alignment vertical="center"/>
    </xf>
    <xf numFmtId="179" fontId="5" fillId="0" borderId="1" xfId="0" applyNumberFormat="1" applyFont="1" applyBorder="1">
      <alignment vertical="center"/>
    </xf>
    <xf numFmtId="179" fontId="5" fillId="0" borderId="7" xfId="0" applyNumberFormat="1" applyFont="1" applyBorder="1">
      <alignment vertical="center"/>
    </xf>
    <xf numFmtId="179" fontId="5" fillId="0" borderId="4" xfId="0" applyNumberFormat="1" applyFont="1" applyBorder="1">
      <alignment vertical="center"/>
    </xf>
    <xf numFmtId="179" fontId="5" fillId="0" borderId="2" xfId="0" applyNumberFormat="1" applyFont="1" applyBorder="1" applyAlignment="1">
      <alignment vertical="center"/>
    </xf>
    <xf numFmtId="179" fontId="5" fillId="0" borderId="3" xfId="0" applyNumberFormat="1" applyFont="1" applyBorder="1" applyAlignment="1">
      <alignment vertical="center"/>
    </xf>
    <xf numFmtId="179" fontId="5" fillId="0" borderId="11" xfId="0" applyNumberFormat="1" applyFont="1" applyBorder="1" applyAlignment="1">
      <alignment vertical="center"/>
    </xf>
    <xf numFmtId="179" fontId="5" fillId="0" borderId="8" xfId="0" applyNumberFormat="1" applyFont="1" applyBorder="1" applyAlignment="1">
      <alignment vertical="center"/>
    </xf>
    <xf numFmtId="179" fontId="5" fillId="0" borderId="4" xfId="0" applyNumberFormat="1" applyFont="1" applyBorder="1" applyAlignment="1">
      <alignment vertical="center"/>
    </xf>
    <xf numFmtId="179" fontId="5" fillId="0" borderId="7" xfId="0" applyNumberFormat="1" applyFont="1" applyBorder="1" applyAlignment="1">
      <alignment vertical="center"/>
    </xf>
    <xf numFmtId="179" fontId="5" fillId="0" borderId="5" xfId="0" applyNumberFormat="1" applyFont="1" applyBorder="1" applyAlignment="1">
      <alignment vertical="center"/>
    </xf>
    <xf numFmtId="179" fontId="5" fillId="0" borderId="28" xfId="0" applyNumberFormat="1" applyFont="1" applyBorder="1">
      <alignment vertical="center"/>
    </xf>
    <xf numFmtId="179" fontId="5" fillId="2" borderId="40" xfId="0" applyNumberFormat="1" applyFont="1" applyFill="1" applyBorder="1">
      <alignment vertical="center"/>
    </xf>
    <xf numFmtId="176" fontId="5" fillId="2" borderId="40" xfId="0" applyNumberFormat="1" applyFont="1" applyFill="1" applyBorder="1">
      <alignment vertical="center"/>
    </xf>
    <xf numFmtId="176" fontId="5" fillId="2" borderId="51" xfId="0" applyNumberFormat="1" applyFont="1" applyFill="1" applyBorder="1">
      <alignment vertical="center"/>
    </xf>
    <xf numFmtId="0" fontId="5" fillId="2" borderId="7" xfId="0" applyNumberFormat="1" applyFont="1" applyFill="1" applyBorder="1" applyAlignment="1">
      <alignment horizontal="left" vertical="center"/>
    </xf>
    <xf numFmtId="0" fontId="5" fillId="2" borderId="11" xfId="0" applyNumberFormat="1" applyFont="1" applyFill="1" applyBorder="1">
      <alignment vertical="center"/>
    </xf>
    <xf numFmtId="0" fontId="5" fillId="2" borderId="8" xfId="0" applyNumberFormat="1" applyFont="1" applyFill="1" applyBorder="1">
      <alignment vertical="center"/>
    </xf>
    <xf numFmtId="0" fontId="5" fillId="2" borderId="7" xfId="0" applyNumberFormat="1" applyFont="1" applyFill="1" applyBorder="1">
      <alignment vertical="center"/>
    </xf>
    <xf numFmtId="0" fontId="5" fillId="2" borderId="41" xfId="0" applyNumberFormat="1" applyFont="1" applyFill="1" applyBorder="1">
      <alignment vertical="center"/>
    </xf>
    <xf numFmtId="0" fontId="5" fillId="2" borderId="50" xfId="0" applyNumberFormat="1" applyFont="1" applyFill="1" applyBorder="1">
      <alignment vertical="center"/>
    </xf>
    <xf numFmtId="0" fontId="5" fillId="2" borderId="52" xfId="0" applyNumberFormat="1" applyFont="1" applyFill="1" applyBorder="1">
      <alignment vertical="center"/>
    </xf>
    <xf numFmtId="0" fontId="5" fillId="0" borderId="51" xfId="0" applyNumberFormat="1" applyFont="1" applyBorder="1">
      <alignment vertical="center"/>
    </xf>
    <xf numFmtId="0" fontId="5" fillId="0" borderId="29" xfId="0" applyNumberFormat="1" applyFont="1" applyBorder="1">
      <alignment vertical="center"/>
    </xf>
    <xf numFmtId="0" fontId="5" fillId="0" borderId="53" xfId="0" applyNumberFormat="1" applyFont="1" applyBorder="1">
      <alignment vertical="center"/>
    </xf>
    <xf numFmtId="0" fontId="6" fillId="0" borderId="0" xfId="0" applyNumberFormat="1" applyFont="1" applyFill="1" applyBorder="1">
      <alignment vertical="center"/>
    </xf>
    <xf numFmtId="0" fontId="6" fillId="0" borderId="0" xfId="0" applyNumberFormat="1" applyFont="1" applyFill="1" applyBorder="1" applyAlignment="1">
      <alignment vertical="center"/>
    </xf>
    <xf numFmtId="0" fontId="6" fillId="0" borderId="0" xfId="0" applyNumberFormat="1" applyFont="1" applyBorder="1">
      <alignment vertical="center"/>
    </xf>
    <xf numFmtId="38" fontId="6" fillId="0" borderId="0" xfId="0" applyNumberFormat="1" applyFont="1" applyFill="1" applyBorder="1" applyAlignment="1">
      <alignment vertical="center"/>
    </xf>
    <xf numFmtId="0" fontId="6" fillId="0" borderId="0" xfId="0" applyNumberFormat="1" applyFont="1" applyBorder="1" applyAlignment="1">
      <alignment vertical="center"/>
    </xf>
    <xf numFmtId="0" fontId="6" fillId="0" borderId="0" xfId="0" applyNumberFormat="1" applyFont="1" applyAlignment="1">
      <alignment vertical="center"/>
    </xf>
    <xf numFmtId="0" fontId="5" fillId="0" borderId="0" xfId="0" applyNumberFormat="1" applyFont="1" applyFill="1" applyBorder="1" applyAlignment="1">
      <alignment vertical="center"/>
    </xf>
    <xf numFmtId="0" fontId="7" fillId="0" borderId="0" xfId="0" applyNumberFormat="1" applyFont="1" applyAlignment="1">
      <alignment vertical="center"/>
    </xf>
    <xf numFmtId="0" fontId="7" fillId="0" borderId="0" xfId="0" applyNumberFormat="1" applyFont="1" applyFill="1" applyBorder="1" applyAlignment="1">
      <alignment vertical="center"/>
    </xf>
    <xf numFmtId="38" fontId="7" fillId="0" borderId="0" xfId="1" applyNumberFormat="1" applyFont="1" applyFill="1" applyBorder="1" applyAlignment="1">
      <alignment vertical="center"/>
    </xf>
    <xf numFmtId="0" fontId="7" fillId="0" borderId="0" xfId="0" applyNumberFormat="1" applyFont="1" applyBorder="1" applyAlignment="1">
      <alignment vertical="center"/>
    </xf>
    <xf numFmtId="0" fontId="7" fillId="0" borderId="0" xfId="0" applyNumberFormat="1" applyFont="1">
      <alignment vertical="center"/>
    </xf>
    <xf numFmtId="0" fontId="5" fillId="0" borderId="0" xfId="0" applyNumberFormat="1" applyFont="1" applyFill="1" applyBorder="1">
      <alignment vertical="center"/>
    </xf>
    <xf numFmtId="0" fontId="8" fillId="0" borderId="0" xfId="0" applyNumberFormat="1" applyFont="1" applyFill="1" applyBorder="1" applyAlignment="1">
      <alignment vertical="center"/>
    </xf>
    <xf numFmtId="0" fontId="7" fillId="0" borderId="0" xfId="0" applyNumberFormat="1" applyFont="1" applyFill="1" applyBorder="1">
      <alignment vertical="center"/>
    </xf>
    <xf numFmtId="0" fontId="7" fillId="0" borderId="0" xfId="0" applyNumberFormat="1" applyFont="1" applyBorder="1">
      <alignment vertical="center"/>
    </xf>
    <xf numFmtId="0" fontId="9" fillId="0" borderId="0" xfId="0" applyNumberFormat="1" applyFont="1" applyFill="1" applyBorder="1" applyAlignment="1">
      <alignment vertical="center"/>
    </xf>
    <xf numFmtId="38" fontId="7" fillId="0" borderId="0" xfId="0" applyNumberFormat="1" applyFont="1" applyFill="1" applyBorder="1" applyAlignment="1">
      <alignment vertical="center"/>
    </xf>
    <xf numFmtId="38" fontId="7" fillId="0" borderId="0" xfId="0" applyNumberFormat="1" applyFont="1" applyBorder="1" applyAlignment="1">
      <alignment vertical="center"/>
    </xf>
    <xf numFmtId="0" fontId="7" fillId="0" borderId="0" xfId="0" applyNumberFormat="1" applyFont="1" applyBorder="1" applyAlignment="1">
      <alignment horizontal="center" vertical="center"/>
    </xf>
    <xf numFmtId="0" fontId="7" fillId="0" borderId="0" xfId="0" applyNumberFormat="1" applyFont="1" applyFill="1" applyBorder="1" applyAlignment="1">
      <alignment horizontal="center" vertical="center"/>
    </xf>
    <xf numFmtId="0" fontId="7" fillId="0" borderId="7" xfId="0" applyNumberFormat="1" applyFont="1" applyFill="1" applyBorder="1" applyAlignment="1">
      <alignment vertical="center"/>
    </xf>
    <xf numFmtId="0" fontId="7" fillId="0" borderId="11" xfId="0" applyNumberFormat="1" applyFont="1" applyFill="1" applyBorder="1" applyAlignment="1">
      <alignment vertical="center"/>
    </xf>
    <xf numFmtId="0" fontId="7" fillId="0" borderId="8" xfId="0" applyNumberFormat="1" applyFont="1" applyFill="1" applyBorder="1" applyAlignment="1">
      <alignment vertical="center"/>
    </xf>
    <xf numFmtId="38" fontId="7" fillId="0" borderId="11" xfId="0" applyNumberFormat="1" applyFont="1" applyFill="1" applyBorder="1" applyAlignment="1">
      <alignment vertical="center"/>
    </xf>
    <xf numFmtId="0" fontId="7" fillId="0" borderId="11" xfId="0" applyNumberFormat="1" applyFont="1" applyBorder="1" applyAlignment="1">
      <alignment vertical="center"/>
    </xf>
    <xf numFmtId="0" fontId="7" fillId="0" borderId="8" xfId="0" applyNumberFormat="1" applyFont="1" applyBorder="1" applyAlignment="1">
      <alignment vertical="center"/>
    </xf>
    <xf numFmtId="0" fontId="7" fillId="0" borderId="7" xfId="0" applyNumberFormat="1" applyFont="1" applyBorder="1" applyAlignment="1">
      <alignment vertical="center"/>
    </xf>
    <xf numFmtId="0" fontId="7" fillId="0" borderId="4" xfId="0" applyNumberFormat="1" applyFont="1" applyBorder="1" applyAlignment="1">
      <alignment vertical="center"/>
    </xf>
    <xf numFmtId="0" fontId="7" fillId="0" borderId="5" xfId="0" applyNumberFormat="1" applyFont="1" applyBorder="1" applyAlignment="1">
      <alignment vertical="center"/>
    </xf>
    <xf numFmtId="0" fontId="7" fillId="0" borderId="6" xfId="0" applyNumberFormat="1" applyFont="1" applyBorder="1" applyAlignment="1">
      <alignment vertical="center"/>
    </xf>
    <xf numFmtId="0" fontId="7" fillId="0" borderId="9" xfId="0" applyNumberFormat="1" applyFont="1" applyBorder="1" applyAlignment="1">
      <alignment vertical="center"/>
    </xf>
    <xf numFmtId="0" fontId="7" fillId="0" borderId="9" xfId="0" applyNumberFormat="1" applyFont="1" applyFill="1" applyBorder="1" applyAlignment="1">
      <alignment vertical="center"/>
    </xf>
    <xf numFmtId="0" fontId="7" fillId="0" borderId="4" xfId="0" applyNumberFormat="1" applyFont="1" applyFill="1" applyBorder="1" applyAlignment="1">
      <alignment vertical="center"/>
    </xf>
    <xf numFmtId="176" fontId="7" fillId="0" borderId="4" xfId="0" applyNumberFormat="1" applyFont="1" applyFill="1" applyBorder="1" applyAlignment="1">
      <alignment vertical="center"/>
    </xf>
    <xf numFmtId="176" fontId="7" fillId="0" borderId="7" xfId="0" applyNumberFormat="1" applyFont="1" applyFill="1" applyBorder="1" applyAlignment="1">
      <alignment vertical="center"/>
    </xf>
    <xf numFmtId="176" fontId="6" fillId="0" borderId="4" xfId="0" applyNumberFormat="1" applyFont="1" applyFill="1" applyBorder="1" applyAlignment="1">
      <alignment vertical="center"/>
    </xf>
    <xf numFmtId="0" fontId="7" fillId="0" borderId="5" xfId="0" applyNumberFormat="1" applyFont="1" applyFill="1" applyBorder="1" applyAlignment="1">
      <alignment vertical="center"/>
    </xf>
    <xf numFmtId="38" fontId="7" fillId="0" borderId="5" xfId="0" applyNumberFormat="1" applyFont="1" applyFill="1" applyBorder="1" applyAlignment="1">
      <alignment vertical="center"/>
    </xf>
    <xf numFmtId="0" fontId="7" fillId="0" borderId="6" xfId="0" applyNumberFormat="1" applyFont="1" applyFill="1" applyBorder="1" applyAlignment="1">
      <alignment vertical="center"/>
    </xf>
    <xf numFmtId="0" fontId="7" fillId="0" borderId="10" xfId="0" applyNumberFormat="1" applyFont="1" applyFill="1" applyBorder="1" applyAlignment="1">
      <alignment vertical="center"/>
    </xf>
    <xf numFmtId="176" fontId="7" fillId="0" borderId="5" xfId="0" applyNumberFormat="1" applyFont="1" applyFill="1" applyBorder="1" applyAlignment="1">
      <alignment vertical="center"/>
    </xf>
    <xf numFmtId="176" fontId="7" fillId="0" borderId="11" xfId="0" applyNumberFormat="1" applyFont="1" applyFill="1" applyBorder="1" applyAlignment="1">
      <alignment vertical="center"/>
    </xf>
    <xf numFmtId="0" fontId="7" fillId="0" borderId="1" xfId="0" applyNumberFormat="1" applyFont="1" applyBorder="1" applyAlignment="1">
      <alignment vertical="center"/>
    </xf>
    <xf numFmtId="0" fontId="7" fillId="0" borderId="2" xfId="0" applyNumberFormat="1" applyFont="1" applyBorder="1" applyAlignment="1">
      <alignment vertical="center"/>
    </xf>
    <xf numFmtId="0" fontId="7" fillId="0" borderId="2" xfId="0" applyNumberFormat="1" applyFont="1" applyBorder="1">
      <alignment vertical="center"/>
    </xf>
    <xf numFmtId="0" fontId="7" fillId="0" borderId="3" xfId="0" applyNumberFormat="1" applyFont="1" applyBorder="1">
      <alignment vertical="center"/>
    </xf>
    <xf numFmtId="0" fontId="7" fillId="0" borderId="5" xfId="0" applyNumberFormat="1" applyFont="1" applyBorder="1">
      <alignment vertical="center"/>
    </xf>
    <xf numFmtId="0" fontId="7" fillId="0" borderId="6" xfId="0" applyNumberFormat="1" applyFont="1" applyBorder="1">
      <alignment vertical="center"/>
    </xf>
    <xf numFmtId="0" fontId="7" fillId="0" borderId="11" xfId="0" applyNumberFormat="1" applyFont="1" applyBorder="1">
      <alignment vertical="center"/>
    </xf>
    <xf numFmtId="0" fontId="7" fillId="0" borderId="8" xfId="0" applyNumberFormat="1" applyFont="1" applyBorder="1">
      <alignment vertical="center"/>
    </xf>
    <xf numFmtId="38" fontId="7" fillId="0" borderId="0" xfId="1" applyNumberFormat="1" applyFont="1" applyFill="1" applyBorder="1" applyAlignment="1">
      <alignment horizontal="center" vertical="center"/>
    </xf>
    <xf numFmtId="177" fontId="5" fillId="0" borderId="4" xfId="0" applyNumberFormat="1" applyFont="1" applyFill="1" applyBorder="1" applyAlignment="1">
      <alignment vertical="center"/>
    </xf>
    <xf numFmtId="0" fontId="5" fillId="0" borderId="5" xfId="0" applyNumberFormat="1" applyFont="1" applyFill="1" applyBorder="1" applyAlignment="1">
      <alignment vertical="center"/>
    </xf>
    <xf numFmtId="0" fontId="5" fillId="0" borderId="6" xfId="0" applyNumberFormat="1" applyFont="1" applyFill="1" applyBorder="1" applyAlignment="1">
      <alignment vertical="center"/>
    </xf>
    <xf numFmtId="177" fontId="7" fillId="0" borderId="9" xfId="0" applyNumberFormat="1" applyFont="1" applyFill="1" applyBorder="1" applyAlignment="1">
      <alignment vertical="center"/>
    </xf>
    <xf numFmtId="38" fontId="7" fillId="0" borderId="1" xfId="1" applyNumberFormat="1" applyFont="1" applyFill="1" applyBorder="1" applyAlignment="1">
      <alignment vertical="center"/>
    </xf>
    <xf numFmtId="38" fontId="7" fillId="0" borderId="7" xfId="1" applyNumberFormat="1" applyFont="1" applyFill="1" applyBorder="1" applyAlignment="1">
      <alignment vertical="center"/>
    </xf>
    <xf numFmtId="177" fontId="5" fillId="0" borderId="9" xfId="0" applyNumberFormat="1" applyFont="1" applyFill="1" applyBorder="1" applyAlignment="1">
      <alignment vertical="center"/>
    </xf>
    <xf numFmtId="0" fontId="5" fillId="0" borderId="10" xfId="0" applyNumberFormat="1" applyFont="1" applyFill="1" applyBorder="1" applyAlignment="1">
      <alignment vertical="center"/>
    </xf>
    <xf numFmtId="0" fontId="5" fillId="0" borderId="10" xfId="0" applyNumberFormat="1" applyFont="1" applyBorder="1">
      <alignment vertical="center"/>
    </xf>
    <xf numFmtId="0" fontId="5" fillId="0" borderId="0" xfId="0" applyNumberFormat="1" applyFont="1" applyAlignment="1">
      <alignment vertical="center"/>
    </xf>
    <xf numFmtId="176" fontId="6" fillId="0" borderId="4" xfId="0" applyNumberFormat="1" applyFont="1" applyFill="1" applyBorder="1" applyAlignment="1">
      <alignment horizontal="center" vertical="center"/>
    </xf>
    <xf numFmtId="176" fontId="6" fillId="0" borderId="5" xfId="0" applyNumberFormat="1" applyFont="1" applyFill="1" applyBorder="1" applyAlignment="1">
      <alignment horizontal="center" vertical="center"/>
    </xf>
    <xf numFmtId="176" fontId="6" fillId="0" borderId="9" xfId="0" applyNumberFormat="1" applyFont="1" applyFill="1" applyBorder="1" applyAlignment="1">
      <alignment horizontal="center" vertical="center"/>
    </xf>
    <xf numFmtId="0" fontId="5" fillId="0" borderId="7" xfId="0" applyNumberFormat="1" applyFont="1" applyFill="1" applyBorder="1" applyAlignment="1">
      <alignment vertical="center"/>
    </xf>
    <xf numFmtId="0" fontId="5" fillId="0" borderId="11" xfId="0" applyNumberFormat="1" applyFont="1" applyFill="1" applyBorder="1" applyAlignment="1">
      <alignment vertical="center"/>
    </xf>
    <xf numFmtId="0" fontId="5" fillId="0" borderId="8" xfId="0" applyNumberFormat="1" applyFont="1" applyFill="1" applyBorder="1" applyAlignment="1">
      <alignment vertical="center"/>
    </xf>
    <xf numFmtId="0" fontId="2" fillId="0" borderId="11" xfId="0" applyNumberFormat="1" applyFont="1" applyBorder="1" applyAlignment="1">
      <alignment horizontal="center" vertical="center"/>
    </xf>
    <xf numFmtId="179" fontId="8" fillId="0" borderId="7" xfId="0" applyNumberFormat="1" applyFont="1" applyBorder="1">
      <alignment vertical="center"/>
    </xf>
    <xf numFmtId="179" fontId="8" fillId="0" borderId="1" xfId="0" applyNumberFormat="1" applyFont="1" applyBorder="1">
      <alignment vertical="center"/>
    </xf>
    <xf numFmtId="179" fontId="8" fillId="0" borderId="4" xfId="0" applyNumberFormat="1" applyFont="1" applyBorder="1" applyAlignment="1">
      <alignment vertical="center"/>
    </xf>
    <xf numFmtId="179" fontId="8" fillId="0" borderId="7" xfId="0" applyNumberFormat="1" applyFont="1" applyBorder="1" applyAlignment="1">
      <alignment vertical="center"/>
    </xf>
    <xf numFmtId="179" fontId="8" fillId="0" borderId="4" xfId="0" applyNumberFormat="1" applyFont="1" applyBorder="1">
      <alignment vertical="center"/>
    </xf>
    <xf numFmtId="9" fontId="7" fillId="0" borderId="5" xfId="0" applyNumberFormat="1" applyFont="1" applyBorder="1">
      <alignment vertical="center"/>
    </xf>
    <xf numFmtId="179" fontId="5" fillId="2" borderId="33" xfId="0" applyNumberFormat="1" applyFont="1" applyFill="1" applyBorder="1">
      <alignment vertical="center"/>
    </xf>
    <xf numFmtId="0" fontId="10" fillId="0" borderId="0" xfId="0" applyNumberFormat="1" applyFont="1">
      <alignment vertical="center"/>
    </xf>
    <xf numFmtId="0" fontId="11" fillId="0" borderId="0" xfId="0" applyNumberFormat="1" applyFont="1">
      <alignment vertical="center"/>
    </xf>
    <xf numFmtId="0" fontId="8" fillId="0" borderId="0" xfId="0" applyNumberFormat="1" applyFont="1">
      <alignment vertical="center"/>
    </xf>
    <xf numFmtId="176" fontId="3" fillId="0" borderId="28" xfId="0" applyNumberFormat="1" applyFont="1" applyFill="1" applyBorder="1">
      <alignment vertical="center"/>
    </xf>
    <xf numFmtId="176" fontId="3" fillId="0" borderId="11" xfId="0" applyNumberFormat="1" applyFont="1" applyFill="1" applyBorder="1">
      <alignment vertical="center"/>
    </xf>
    <xf numFmtId="176" fontId="3" fillId="0" borderId="7" xfId="0" applyNumberFormat="1" applyFont="1" applyFill="1" applyBorder="1">
      <alignment vertical="center"/>
    </xf>
    <xf numFmtId="176" fontId="3" fillId="0" borderId="4" xfId="0" applyNumberFormat="1" applyFont="1" applyFill="1" applyBorder="1">
      <alignment vertical="center"/>
    </xf>
    <xf numFmtId="176" fontId="3" fillId="0" borderId="1" xfId="0" applyNumberFormat="1" applyFont="1" applyFill="1" applyBorder="1">
      <alignment vertical="center"/>
    </xf>
    <xf numFmtId="176" fontId="3" fillId="0" borderId="25" xfId="0" applyNumberFormat="1" applyFont="1" applyFill="1" applyBorder="1">
      <alignment vertical="center"/>
    </xf>
    <xf numFmtId="176" fontId="3" fillId="0" borderId="5" xfId="0" applyNumberFormat="1" applyFont="1" applyFill="1" applyBorder="1">
      <alignment vertical="center"/>
    </xf>
    <xf numFmtId="176" fontId="3" fillId="0" borderId="9" xfId="0" applyNumberFormat="1" applyFont="1" applyFill="1" applyBorder="1">
      <alignment vertical="center"/>
    </xf>
    <xf numFmtId="176" fontId="3" fillId="0" borderId="32" xfId="0" applyNumberFormat="1" applyFont="1" applyFill="1" applyBorder="1">
      <alignment vertical="center"/>
    </xf>
    <xf numFmtId="176" fontId="3" fillId="0" borderId="0" xfId="0" applyNumberFormat="1" applyFont="1" applyFill="1" applyBorder="1">
      <alignment vertical="center"/>
    </xf>
    <xf numFmtId="176" fontId="11" fillId="0" borderId="1" xfId="0" applyNumberFormat="1" applyFont="1" applyFill="1" applyBorder="1">
      <alignment vertical="center"/>
    </xf>
    <xf numFmtId="176" fontId="11" fillId="0" borderId="4" xfId="0" applyNumberFormat="1" applyFont="1" applyFill="1" applyBorder="1">
      <alignment vertical="center"/>
    </xf>
    <xf numFmtId="176" fontId="3" fillId="0" borderId="33" xfId="0" applyNumberFormat="1" applyFont="1" applyFill="1" applyBorder="1">
      <alignment vertical="center"/>
    </xf>
    <xf numFmtId="176" fontId="3" fillId="0" borderId="2" xfId="0" applyNumberFormat="1" applyFont="1" applyFill="1" applyBorder="1">
      <alignment vertical="center"/>
    </xf>
    <xf numFmtId="176" fontId="3" fillId="0" borderId="51" xfId="0" applyNumberFormat="1" applyFont="1" applyFill="1" applyBorder="1">
      <alignment vertical="center"/>
    </xf>
    <xf numFmtId="176" fontId="3" fillId="0" borderId="40" xfId="0" applyNumberFormat="1" applyFont="1" applyFill="1" applyBorder="1">
      <alignment vertical="center"/>
    </xf>
    <xf numFmtId="0" fontId="9" fillId="0" borderId="1" xfId="0" applyNumberFormat="1" applyFont="1" applyBorder="1" applyAlignment="1">
      <alignment vertical="center"/>
    </xf>
    <xf numFmtId="3" fontId="7" fillId="0" borderId="40" xfId="0" applyNumberFormat="1" applyFont="1" applyFill="1" applyBorder="1" applyAlignment="1" applyProtection="1">
      <alignment vertical="center"/>
    </xf>
    <xf numFmtId="38" fontId="7" fillId="0" borderId="4" xfId="1" applyNumberFormat="1" applyFont="1" applyFill="1" applyBorder="1" applyAlignment="1">
      <alignment vertical="center"/>
    </xf>
    <xf numFmtId="0" fontId="9" fillId="0" borderId="4" xfId="0" applyNumberFormat="1" applyFont="1" applyBorder="1" applyAlignment="1">
      <alignment vertical="center"/>
    </xf>
    <xf numFmtId="3" fontId="9" fillId="0" borderId="4" xfId="0" applyNumberFormat="1" applyFont="1" applyFill="1" applyBorder="1" applyAlignment="1" applyProtection="1">
      <alignment vertical="center"/>
    </xf>
    <xf numFmtId="0" fontId="7" fillId="0" borderId="26" xfId="0" applyNumberFormat="1" applyFont="1" applyBorder="1" applyAlignment="1">
      <alignment vertical="center"/>
    </xf>
    <xf numFmtId="0" fontId="7" fillId="0" borderId="26" xfId="0" applyNumberFormat="1" applyFont="1" applyBorder="1">
      <alignment vertical="center"/>
    </xf>
    <xf numFmtId="0" fontId="7" fillId="0" borderId="27" xfId="0" applyNumberFormat="1" applyFont="1" applyBorder="1">
      <alignment vertical="center"/>
    </xf>
    <xf numFmtId="0" fontId="7" fillId="0" borderId="54" xfId="0" applyNumberFormat="1" applyFont="1" applyBorder="1">
      <alignment vertical="center"/>
    </xf>
    <xf numFmtId="38" fontId="7" fillId="0" borderId="40" xfId="1" applyNumberFormat="1" applyFont="1" applyFill="1" applyBorder="1" applyAlignment="1">
      <alignment vertical="center"/>
    </xf>
    <xf numFmtId="0" fontId="9" fillId="0" borderId="40" xfId="0" applyNumberFormat="1" applyFont="1" applyBorder="1" applyAlignment="1">
      <alignment vertical="center"/>
    </xf>
    <xf numFmtId="3" fontId="9" fillId="0" borderId="40" xfId="0" applyNumberFormat="1" applyFont="1" applyFill="1" applyBorder="1" applyAlignment="1" applyProtection="1">
      <alignment vertical="center"/>
    </xf>
    <xf numFmtId="3" fontId="7" fillId="0" borderId="51" xfId="1" applyNumberFormat="1" applyFont="1" applyFill="1" applyBorder="1" applyAlignment="1" applyProtection="1">
      <alignment vertical="center"/>
    </xf>
    <xf numFmtId="0" fontId="7" fillId="0" borderId="40" xfId="0" applyNumberFormat="1" applyFont="1" applyBorder="1" applyAlignment="1">
      <alignment vertical="center"/>
    </xf>
    <xf numFmtId="0" fontId="7" fillId="0" borderId="38" xfId="0" applyNumberFormat="1" applyFont="1" applyBorder="1" applyAlignment="1">
      <alignment vertical="center"/>
    </xf>
    <xf numFmtId="0" fontId="7" fillId="0" borderId="38" xfId="0" applyNumberFormat="1" applyFont="1" applyBorder="1">
      <alignment vertical="center"/>
    </xf>
    <xf numFmtId="0" fontId="7" fillId="0" borderId="55" xfId="0" applyNumberFormat="1" applyFont="1" applyBorder="1">
      <alignment vertical="center"/>
    </xf>
    <xf numFmtId="38" fontId="7" fillId="0" borderId="56" xfId="1" applyNumberFormat="1" applyFont="1" applyFill="1" applyBorder="1" applyAlignment="1">
      <alignment vertical="center"/>
    </xf>
    <xf numFmtId="0" fontId="9" fillId="0" borderId="56" xfId="0" applyNumberFormat="1" applyFont="1" applyBorder="1" applyAlignment="1">
      <alignment vertical="center"/>
    </xf>
    <xf numFmtId="3" fontId="9" fillId="0" borderId="56" xfId="0" applyNumberFormat="1" applyFont="1" applyFill="1" applyBorder="1" applyAlignment="1" applyProtection="1">
      <alignment vertical="center"/>
    </xf>
    <xf numFmtId="3" fontId="7" fillId="0" borderId="57" xfId="1" applyNumberFormat="1" applyFont="1" applyFill="1" applyBorder="1" applyAlignment="1" applyProtection="1">
      <alignment vertical="center"/>
    </xf>
    <xf numFmtId="0" fontId="7" fillId="0" borderId="56" xfId="0" applyNumberFormat="1" applyFont="1" applyBorder="1" applyAlignment="1">
      <alignment vertical="center"/>
    </xf>
    <xf numFmtId="0" fontId="7" fillId="0" borderId="58" xfId="0" applyNumberFormat="1" applyFont="1" applyBorder="1" applyAlignment="1">
      <alignment vertical="center"/>
    </xf>
    <xf numFmtId="0" fontId="7" fillId="0" borderId="58" xfId="0" applyNumberFormat="1" applyFont="1" applyBorder="1">
      <alignment vertical="center"/>
    </xf>
    <xf numFmtId="0" fontId="7" fillId="0" borderId="59" xfId="0" applyNumberFormat="1" applyFont="1" applyBorder="1">
      <alignment vertical="center"/>
    </xf>
    <xf numFmtId="0" fontId="7" fillId="0" borderId="60" xfId="0" applyNumberFormat="1" applyFont="1" applyBorder="1" applyAlignment="1">
      <alignment vertical="center"/>
    </xf>
    <xf numFmtId="0" fontId="7" fillId="0" borderId="29" xfId="0" applyNumberFormat="1" applyFont="1" applyBorder="1" applyAlignment="1">
      <alignment vertical="center"/>
    </xf>
    <xf numFmtId="0" fontId="7" fillId="0" borderId="30" xfId="0" applyNumberFormat="1" applyFont="1" applyBorder="1" applyAlignment="1">
      <alignment vertical="center"/>
    </xf>
    <xf numFmtId="0" fontId="7" fillId="0" borderId="10" xfId="0" applyNumberFormat="1" applyFont="1" applyBorder="1">
      <alignment vertical="center"/>
    </xf>
    <xf numFmtId="0" fontId="8" fillId="0" borderId="0" xfId="0" applyNumberFormat="1" applyFont="1" applyAlignment="1">
      <alignment vertical="center"/>
    </xf>
    <xf numFmtId="0" fontId="12" fillId="0" borderId="0" xfId="0" applyNumberFormat="1" applyFont="1" applyAlignment="1">
      <alignment vertical="center"/>
    </xf>
    <xf numFmtId="0" fontId="5" fillId="0" borderId="0" xfId="0" applyNumberFormat="1" applyFont="1" applyFill="1" applyBorder="1" applyAlignment="1" applyProtection="1">
      <alignment vertical="center"/>
    </xf>
    <xf numFmtId="0" fontId="5" fillId="0" borderId="0" xfId="0" applyNumberFormat="1" applyFont="1" applyFill="1">
      <alignment vertical="center"/>
    </xf>
    <xf numFmtId="0" fontId="8" fillId="0" borderId="0" xfId="0" applyNumberFormat="1" applyFont="1">
      <alignment vertical="center"/>
    </xf>
    <xf numFmtId="0" fontId="13" fillId="0" borderId="0" xfId="0" applyNumberFormat="1" applyFont="1">
      <alignment vertical="center"/>
    </xf>
    <xf numFmtId="179" fontId="5" fillId="0" borderId="0" xfId="0" applyNumberFormat="1" applyFont="1" applyFill="1" applyBorder="1" applyAlignment="1" applyProtection="1">
      <alignment vertical="center"/>
    </xf>
    <xf numFmtId="0" fontId="5" fillId="0" borderId="4" xfId="0" applyNumberFormat="1" applyFont="1" applyBorder="1" applyAlignment="1">
      <alignment vertical="center"/>
    </xf>
    <xf numFmtId="0" fontId="5" fillId="0" borderId="7" xfId="0" applyNumberFormat="1" applyFont="1" applyBorder="1" applyAlignment="1">
      <alignment vertical="center"/>
    </xf>
    <xf numFmtId="176" fontId="8" fillId="0" borderId="6" xfId="0" applyNumberFormat="1" applyFont="1" applyFill="1" applyBorder="1" applyAlignment="1">
      <alignment vertical="center"/>
    </xf>
    <xf numFmtId="179" fontId="8" fillId="2" borderId="38" xfId="0" applyNumberFormat="1" applyFont="1" applyFill="1" applyBorder="1" applyAlignment="1">
      <alignment horizontal="center" vertical="center"/>
    </xf>
    <xf numFmtId="179" fontId="8" fillId="2" borderId="39" xfId="0" applyNumberFormat="1" applyFont="1" applyFill="1" applyBorder="1" applyAlignment="1">
      <alignment horizontal="center" vertical="center"/>
    </xf>
    <xf numFmtId="0" fontId="5" fillId="0" borderId="112" xfId="0" applyNumberFormat="1" applyFont="1" applyBorder="1" applyAlignment="1">
      <alignment horizontal="center" vertical="center"/>
    </xf>
    <xf numFmtId="0" fontId="5" fillId="0" borderId="113" xfId="0" applyNumberFormat="1" applyFont="1" applyBorder="1" applyAlignment="1">
      <alignment horizontal="center" vertical="center"/>
    </xf>
    <xf numFmtId="179" fontId="8" fillId="0" borderId="48" xfId="0" applyNumberFormat="1" applyFont="1" applyBorder="1" applyAlignment="1">
      <alignment horizontal="center" vertical="center"/>
    </xf>
    <xf numFmtId="179" fontId="8" fillId="0" borderId="3" xfId="0" applyNumberFormat="1" applyFont="1" applyBorder="1" applyAlignment="1">
      <alignment horizontal="center" vertical="center"/>
    </xf>
    <xf numFmtId="179" fontId="8" fillId="0" borderId="114" xfId="0" applyNumberFormat="1" applyFont="1" applyBorder="1" applyAlignment="1">
      <alignment horizontal="center" vertical="center"/>
    </xf>
    <xf numFmtId="179" fontId="8" fillId="0" borderId="88" xfId="0" applyNumberFormat="1" applyFont="1" applyBorder="1" applyAlignment="1">
      <alignment horizontal="center" vertical="center"/>
    </xf>
    <xf numFmtId="179" fontId="8" fillId="0" borderId="115" xfId="0" applyNumberFormat="1" applyFont="1" applyBorder="1" applyAlignment="1">
      <alignment horizontal="center" vertical="center"/>
    </xf>
    <xf numFmtId="179" fontId="5" fillId="0" borderId="88" xfId="0" applyNumberFormat="1" applyFont="1" applyBorder="1" applyAlignment="1">
      <alignment horizontal="center" vertical="center"/>
    </xf>
    <xf numFmtId="179" fontId="5" fillId="0" borderId="1" xfId="0" applyNumberFormat="1" applyFont="1" applyBorder="1" applyAlignment="1">
      <alignment horizontal="center" vertical="center"/>
    </xf>
    <xf numFmtId="179" fontId="5" fillId="0" borderId="3" xfId="0" applyNumberFormat="1" applyFont="1" applyBorder="1" applyAlignment="1">
      <alignment horizontal="center" vertical="center"/>
    </xf>
    <xf numFmtId="176" fontId="5" fillId="0" borderId="25" xfId="0" applyNumberFormat="1" applyFont="1" applyBorder="1" applyAlignment="1">
      <alignment horizontal="center" vertical="center"/>
    </xf>
    <xf numFmtId="176" fontId="5" fillId="0" borderId="28" xfId="0" applyNumberFormat="1" applyFont="1" applyBorder="1" applyAlignment="1">
      <alignment horizontal="center" vertical="center"/>
    </xf>
    <xf numFmtId="176" fontId="8" fillId="0" borderId="26" xfId="0" applyNumberFormat="1" applyFont="1" applyBorder="1" applyAlignment="1">
      <alignment horizontal="center" vertical="center"/>
    </xf>
    <xf numFmtId="176" fontId="8" fillId="0" borderId="27" xfId="0" applyNumberFormat="1" applyFont="1" applyBorder="1" applyAlignment="1">
      <alignment horizontal="center" vertical="center"/>
    </xf>
    <xf numFmtId="176" fontId="8" fillId="0" borderId="29" xfId="0" applyNumberFormat="1" applyFont="1" applyBorder="1" applyAlignment="1">
      <alignment horizontal="center" vertical="center"/>
    </xf>
    <xf numFmtId="176" fontId="8" fillId="0" borderId="30" xfId="0" applyNumberFormat="1" applyFont="1" applyBorder="1" applyAlignment="1">
      <alignment horizontal="center" vertical="center"/>
    </xf>
    <xf numFmtId="176" fontId="8" fillId="2" borderId="38" xfId="0" applyNumberFormat="1" applyFont="1" applyFill="1" applyBorder="1" applyAlignment="1">
      <alignment horizontal="center" vertical="center"/>
    </xf>
    <xf numFmtId="176" fontId="8" fillId="2" borderId="39" xfId="0" applyNumberFormat="1" applyFont="1" applyFill="1" applyBorder="1" applyAlignment="1">
      <alignment horizontal="center" vertical="center"/>
    </xf>
    <xf numFmtId="176" fontId="5" fillId="2" borderId="38" xfId="0" applyNumberFormat="1" applyFont="1" applyFill="1" applyBorder="1" applyAlignment="1">
      <alignment horizontal="center" vertical="center"/>
    </xf>
    <xf numFmtId="176" fontId="5" fillId="2" borderId="39" xfId="0" applyNumberFormat="1" applyFont="1" applyFill="1" applyBorder="1" applyAlignment="1">
      <alignment horizontal="center" vertical="center"/>
    </xf>
    <xf numFmtId="176" fontId="8" fillId="2" borderId="29" xfId="0" applyNumberFormat="1" applyFont="1" applyFill="1" applyBorder="1" applyAlignment="1">
      <alignment horizontal="center" vertical="center"/>
    </xf>
    <xf numFmtId="176" fontId="8" fillId="2" borderId="30" xfId="0" applyNumberFormat="1" applyFont="1" applyFill="1" applyBorder="1" applyAlignment="1">
      <alignment horizontal="center" vertical="center"/>
    </xf>
    <xf numFmtId="0" fontId="5" fillId="0" borderId="49" xfId="0" applyNumberFormat="1" applyFont="1" applyBorder="1" applyAlignment="1">
      <alignment horizontal="center" vertical="center"/>
    </xf>
    <xf numFmtId="0" fontId="5" fillId="0" borderId="47" xfId="0" applyNumberFormat="1" applyFont="1" applyBorder="1" applyAlignment="1">
      <alignment horizontal="center" vertical="center"/>
    </xf>
    <xf numFmtId="176" fontId="8" fillId="0" borderId="5" xfId="0" applyNumberFormat="1" applyFont="1" applyBorder="1" applyAlignment="1">
      <alignment horizontal="center" vertical="center"/>
    </xf>
    <xf numFmtId="176" fontId="8" fillId="0" borderId="6" xfId="0" applyNumberFormat="1" applyFont="1" applyBorder="1" applyAlignment="1">
      <alignment horizontal="center" vertical="center"/>
    </xf>
    <xf numFmtId="176" fontId="8" fillId="0" borderId="11" xfId="0" applyNumberFormat="1" applyFont="1" applyBorder="1" applyAlignment="1">
      <alignment horizontal="center" vertical="center"/>
    </xf>
    <xf numFmtId="176" fontId="8" fillId="0" borderId="8" xfId="0" applyNumberFormat="1" applyFont="1" applyBorder="1" applyAlignment="1">
      <alignment horizontal="center" vertical="center"/>
    </xf>
    <xf numFmtId="176" fontId="5" fillId="0" borderId="4" xfId="0" applyNumberFormat="1" applyFont="1" applyBorder="1" applyAlignment="1">
      <alignment horizontal="center" vertical="center"/>
    </xf>
    <xf numFmtId="176" fontId="5" fillId="0" borderId="7" xfId="0" applyNumberFormat="1" applyFont="1" applyBorder="1" applyAlignment="1">
      <alignment horizontal="center" vertical="center"/>
    </xf>
    <xf numFmtId="176" fontId="5" fillId="0" borderId="60" xfId="0" applyNumberFormat="1" applyFont="1" applyBorder="1" applyAlignment="1">
      <alignment horizontal="center" vertical="center"/>
    </xf>
    <xf numFmtId="176" fontId="5" fillId="0" borderId="54" xfId="0" applyNumberFormat="1" applyFont="1" applyBorder="1" applyAlignment="1">
      <alignment horizontal="center" vertical="center"/>
    </xf>
    <xf numFmtId="176" fontId="5" fillId="0" borderId="9" xfId="0" applyNumberFormat="1" applyFont="1" applyBorder="1" applyAlignment="1">
      <alignment horizontal="center" vertical="center"/>
    </xf>
    <xf numFmtId="176" fontId="8" fillId="0" borderId="0" xfId="0" applyNumberFormat="1" applyFont="1" applyBorder="1" applyAlignment="1">
      <alignment horizontal="center" vertical="center"/>
    </xf>
    <xf numFmtId="176" fontId="8" fillId="0" borderId="10" xfId="0" applyNumberFormat="1" applyFont="1" applyBorder="1" applyAlignment="1">
      <alignment horizontal="center" vertical="center"/>
    </xf>
    <xf numFmtId="176" fontId="5" fillId="0" borderId="31" xfId="0" applyNumberFormat="1" applyFont="1" applyBorder="1" applyAlignment="1">
      <alignment horizontal="center" vertical="center"/>
    </xf>
    <xf numFmtId="176" fontId="8" fillId="0" borderId="60" xfId="0" applyNumberFormat="1" applyFont="1" applyBorder="1" applyAlignment="1">
      <alignment horizontal="center" vertical="center"/>
    </xf>
    <xf numFmtId="176" fontId="8" fillId="0" borderId="54" xfId="0" applyNumberFormat="1" applyFont="1" applyBorder="1" applyAlignment="1">
      <alignment horizontal="center" vertical="center"/>
    </xf>
    <xf numFmtId="0" fontId="5" fillId="0" borderId="46" xfId="0" applyNumberFormat="1" applyFont="1" applyBorder="1" applyAlignment="1">
      <alignment horizontal="center" vertical="center"/>
    </xf>
    <xf numFmtId="0" fontId="5" fillId="0" borderId="116" xfId="0" applyNumberFormat="1" applyFont="1" applyBorder="1" applyAlignment="1">
      <alignment horizontal="center" vertical="center"/>
    </xf>
    <xf numFmtId="179" fontId="8" fillId="2" borderId="50" xfId="0" applyNumberFormat="1" applyFont="1" applyFill="1" applyBorder="1" applyAlignment="1">
      <alignment horizontal="center" vertical="center"/>
    </xf>
    <xf numFmtId="179" fontId="8" fillId="2" borderId="117" xfId="0" applyNumberFormat="1" applyFont="1" applyFill="1" applyBorder="1" applyAlignment="1">
      <alignment horizontal="center" vertical="center"/>
    </xf>
    <xf numFmtId="179" fontId="8" fillId="2" borderId="118" xfId="0" applyNumberFormat="1" applyFont="1" applyFill="1" applyBorder="1" applyAlignment="1">
      <alignment horizontal="center" vertical="center"/>
    </xf>
    <xf numFmtId="179" fontId="8" fillId="2" borderId="40" xfId="0" applyNumberFormat="1" applyFont="1" applyFill="1" applyBorder="1" applyAlignment="1">
      <alignment horizontal="center" vertical="center"/>
    </xf>
    <xf numFmtId="179" fontId="5" fillId="2" borderId="38" xfId="0" applyNumberFormat="1" applyFont="1" applyFill="1" applyBorder="1" applyAlignment="1">
      <alignment horizontal="center" vertical="center"/>
    </xf>
    <xf numFmtId="179" fontId="5" fillId="2" borderId="39" xfId="0" applyNumberFormat="1" applyFont="1" applyFill="1" applyBorder="1" applyAlignment="1">
      <alignment horizontal="center" vertical="center"/>
    </xf>
    <xf numFmtId="179" fontId="8" fillId="0" borderId="117" xfId="0" applyNumberFormat="1" applyFont="1" applyFill="1" applyBorder="1" applyAlignment="1" applyProtection="1">
      <alignment horizontal="center" vertical="center"/>
    </xf>
    <xf numFmtId="0" fontId="8" fillId="0" borderId="117" xfId="0" applyNumberFormat="1" applyFont="1" applyFill="1" applyBorder="1" applyAlignment="1" applyProtection="1">
      <alignment horizontal="center" vertical="center"/>
    </xf>
    <xf numFmtId="179" fontId="8" fillId="0" borderId="117" xfId="0" applyNumberFormat="1" applyFont="1" applyBorder="1" applyAlignment="1">
      <alignment horizontal="center" vertical="center"/>
    </xf>
    <xf numFmtId="179" fontId="8" fillId="0" borderId="118" xfId="0" applyNumberFormat="1" applyFont="1" applyBorder="1" applyAlignment="1">
      <alignment horizontal="center" vertical="center"/>
    </xf>
    <xf numFmtId="179" fontId="8" fillId="0" borderId="2" xfId="0" applyNumberFormat="1" applyFont="1" applyBorder="1" applyAlignment="1">
      <alignment horizontal="center" vertical="center"/>
    </xf>
    <xf numFmtId="179" fontId="8" fillId="0" borderId="119" xfId="0" applyNumberFormat="1" applyFont="1" applyBorder="1" applyAlignment="1">
      <alignment horizontal="center" vertical="center"/>
    </xf>
    <xf numFmtId="179" fontId="5" fillId="0" borderId="25" xfId="0" applyNumberFormat="1" applyFont="1" applyBorder="1" applyAlignment="1">
      <alignment horizontal="left" vertical="center"/>
    </xf>
    <xf numFmtId="179" fontId="5" fillId="0" borderId="27" xfId="0" applyNumberFormat="1" applyFont="1" applyBorder="1" applyAlignment="1">
      <alignment horizontal="left" vertical="center"/>
    </xf>
    <xf numFmtId="179" fontId="8" fillId="0" borderId="28" xfId="0" applyNumberFormat="1" applyFont="1" applyBorder="1" applyAlignment="1">
      <alignment horizontal="center" vertical="center"/>
    </xf>
    <xf numFmtId="179" fontId="8" fillId="0" borderId="30" xfId="0" applyNumberFormat="1" applyFont="1" applyBorder="1" applyAlignment="1">
      <alignment horizontal="center" vertical="center"/>
    </xf>
    <xf numFmtId="179" fontId="5" fillId="0" borderId="2" xfId="0" applyNumberFormat="1" applyFont="1" applyBorder="1" applyAlignment="1">
      <alignment horizontal="center" vertical="center"/>
    </xf>
    <xf numFmtId="179" fontId="5" fillId="0" borderId="119" xfId="0" applyNumberFormat="1" applyFont="1" applyBorder="1" applyAlignment="1">
      <alignment horizontal="center" vertical="center"/>
    </xf>
    <xf numFmtId="179" fontId="5" fillId="0" borderId="4" xfId="0" applyNumberFormat="1" applyFont="1" applyBorder="1" applyAlignment="1">
      <alignment horizontal="center" vertical="center"/>
    </xf>
    <xf numFmtId="179" fontId="5" fillId="0" borderId="6" xfId="0" applyNumberFormat="1" applyFont="1" applyBorder="1" applyAlignment="1">
      <alignment horizontal="center" vertical="center"/>
    </xf>
    <xf numFmtId="179" fontId="8" fillId="0" borderId="1" xfId="0" applyNumberFormat="1" applyFont="1" applyBorder="1" applyAlignment="1">
      <alignment horizontal="center" vertical="center"/>
    </xf>
    <xf numFmtId="179" fontId="5" fillId="0" borderId="120" xfId="0" applyNumberFormat="1" applyFont="1" applyBorder="1" applyAlignment="1">
      <alignment horizontal="center" vertical="center"/>
    </xf>
    <xf numFmtId="179" fontId="5" fillId="0" borderId="121" xfId="0" applyNumberFormat="1" applyFont="1" applyBorder="1" applyAlignment="1">
      <alignment horizontal="center" vertical="center"/>
    </xf>
    <xf numFmtId="179" fontId="8" fillId="0" borderId="9" xfId="0" applyNumberFormat="1" applyFont="1" applyBorder="1" applyAlignment="1">
      <alignment horizontal="center" vertical="center"/>
    </xf>
    <xf numFmtId="179" fontId="8" fillId="0" borderId="0" xfId="0" applyNumberFormat="1" applyFont="1" applyBorder="1" applyAlignment="1">
      <alignment horizontal="center" vertical="center"/>
    </xf>
    <xf numFmtId="179" fontId="8" fillId="0" borderId="10" xfId="0" applyNumberFormat="1" applyFont="1" applyBorder="1" applyAlignment="1">
      <alignment horizontal="center" vertical="center"/>
    </xf>
    <xf numFmtId="0" fontId="5" fillId="0" borderId="4" xfId="0" applyNumberFormat="1" applyFont="1" applyBorder="1" applyAlignment="1">
      <alignment horizontal="left" vertical="center"/>
    </xf>
    <xf numFmtId="0" fontId="5" fillId="0" borderId="5" xfId="0" applyNumberFormat="1" applyFont="1" applyBorder="1" applyAlignment="1">
      <alignment horizontal="left" vertical="center"/>
    </xf>
    <xf numFmtId="0" fontId="5" fillId="0" borderId="43" xfId="0" applyNumberFormat="1" applyFont="1" applyBorder="1" applyAlignment="1">
      <alignment horizontal="left" vertical="center"/>
    </xf>
    <xf numFmtId="0" fontId="5" fillId="0" borderId="51" xfId="0" applyNumberFormat="1" applyFont="1" applyBorder="1" applyAlignment="1">
      <alignment horizontal="left" vertical="center"/>
    </xf>
    <xf numFmtId="0" fontId="5" fillId="0" borderId="29" xfId="0" applyNumberFormat="1" applyFont="1" applyBorder="1" applyAlignment="1">
      <alignment horizontal="left" vertical="center"/>
    </xf>
    <xf numFmtId="0" fontId="5" fillId="0" borderId="53" xfId="0" applyNumberFormat="1" applyFont="1" applyBorder="1" applyAlignment="1">
      <alignment horizontal="left" vertical="center"/>
    </xf>
    <xf numFmtId="179" fontId="8" fillId="0" borderId="47" xfId="0" applyNumberFormat="1" applyFont="1" applyBorder="1" applyAlignment="1">
      <alignment horizontal="center" vertical="center"/>
    </xf>
    <xf numFmtId="179" fontId="8" fillId="0" borderId="29" xfId="0" applyNumberFormat="1" applyFont="1" applyBorder="1" applyAlignment="1">
      <alignment horizontal="center" vertical="center"/>
    </xf>
    <xf numFmtId="179" fontId="5" fillId="0" borderId="7" xfId="0" applyNumberFormat="1" applyFont="1" applyBorder="1" applyAlignment="1">
      <alignment horizontal="center" vertical="center"/>
    </xf>
    <xf numFmtId="179" fontId="5" fillId="0" borderId="8" xfId="0" applyNumberFormat="1" applyFont="1" applyBorder="1" applyAlignment="1">
      <alignment horizontal="center" vertical="center"/>
    </xf>
    <xf numFmtId="179" fontId="5" fillId="0" borderId="11" xfId="0" applyNumberFormat="1" applyFont="1" applyBorder="1" applyAlignment="1">
      <alignment horizontal="center" vertical="center"/>
    </xf>
    <xf numFmtId="0" fontId="5" fillId="0" borderId="7" xfId="0" applyNumberFormat="1" applyFont="1" applyBorder="1" applyAlignment="1">
      <alignment horizontal="left" vertical="center"/>
    </xf>
    <xf numFmtId="0" fontId="5" fillId="0" borderId="11" xfId="0" applyNumberFormat="1" applyFont="1" applyBorder="1" applyAlignment="1">
      <alignment horizontal="left" vertical="center"/>
    </xf>
    <xf numFmtId="0" fontId="5" fillId="0" borderId="41" xfId="0" applyNumberFormat="1" applyFont="1" applyBorder="1" applyAlignment="1">
      <alignment horizontal="left" vertical="center"/>
    </xf>
    <xf numFmtId="179" fontId="5" fillId="0" borderId="5" xfId="0" applyNumberFormat="1" applyFont="1" applyBorder="1" applyAlignment="1">
      <alignment horizontal="center" vertical="center"/>
    </xf>
    <xf numFmtId="0" fontId="5" fillId="0" borderId="115" xfId="0" applyNumberFormat="1" applyFont="1" applyBorder="1" applyAlignment="1">
      <alignment horizontal="left" vertical="center"/>
    </xf>
    <xf numFmtId="0" fontId="5" fillId="0" borderId="88" xfId="0" applyNumberFormat="1" applyFont="1" applyBorder="1" applyAlignment="1">
      <alignment horizontal="left" vertical="center"/>
    </xf>
    <xf numFmtId="0" fontId="5" fillId="0" borderId="122" xfId="0" applyNumberFormat="1" applyFont="1" applyBorder="1" applyAlignment="1">
      <alignment horizontal="left" vertical="center"/>
    </xf>
    <xf numFmtId="0" fontId="5" fillId="0" borderId="9" xfId="0" applyNumberFormat="1" applyFont="1" applyBorder="1" applyAlignment="1">
      <alignment horizontal="left" vertical="center"/>
    </xf>
    <xf numFmtId="0" fontId="5" fillId="0" borderId="0" xfId="0" applyNumberFormat="1" applyFont="1" applyBorder="1" applyAlignment="1">
      <alignment horizontal="left" vertical="center"/>
    </xf>
    <xf numFmtId="0" fontId="5" fillId="0" borderId="10" xfId="0" applyNumberFormat="1" applyFont="1" applyBorder="1" applyAlignment="1">
      <alignment horizontal="left" vertical="center"/>
    </xf>
    <xf numFmtId="0" fontId="5" fillId="0" borderId="8" xfId="0" applyNumberFormat="1" applyFont="1" applyBorder="1" applyAlignment="1">
      <alignment horizontal="left" vertical="center"/>
    </xf>
    <xf numFmtId="0" fontId="5" fillId="0" borderId="4" xfId="0" applyNumberFormat="1" applyFont="1" applyBorder="1" applyAlignment="1">
      <alignment horizontal="left" vertical="center" wrapText="1"/>
    </xf>
    <xf numFmtId="0" fontId="5" fillId="0" borderId="6" xfId="0" applyNumberFormat="1" applyFont="1" applyBorder="1" applyAlignment="1">
      <alignment horizontal="left" vertical="center"/>
    </xf>
    <xf numFmtId="0" fontId="5" fillId="0" borderId="84" xfId="0" applyNumberFormat="1" applyFont="1" applyBorder="1" applyAlignment="1">
      <alignment horizontal="left" vertical="center"/>
    </xf>
    <xf numFmtId="0" fontId="5" fillId="0" borderId="32" xfId="0" applyNumberFormat="1" applyFont="1" applyBorder="1" applyAlignment="1">
      <alignment horizontal="left" vertical="center" wrapText="1"/>
    </xf>
    <xf numFmtId="0" fontId="5" fillId="0" borderId="32" xfId="0" applyNumberFormat="1" applyFont="1" applyBorder="1" applyAlignment="1">
      <alignment horizontal="left" vertical="center"/>
    </xf>
    <xf numFmtId="0" fontId="5" fillId="0" borderId="28" xfId="0" applyNumberFormat="1" applyFont="1" applyBorder="1" applyAlignment="1">
      <alignment horizontal="left" vertical="center"/>
    </xf>
    <xf numFmtId="0" fontId="5" fillId="0" borderId="88" xfId="0" applyNumberFormat="1" applyFont="1" applyBorder="1" applyAlignment="1">
      <alignment horizontal="left" vertical="center" wrapText="1"/>
    </xf>
    <xf numFmtId="0" fontId="5" fillId="0" borderId="9" xfId="0" applyNumberFormat="1" applyFont="1" applyBorder="1" applyAlignment="1">
      <alignment horizontal="left" vertical="center" wrapText="1"/>
    </xf>
    <xf numFmtId="0" fontId="5" fillId="0" borderId="33" xfId="0" applyNumberFormat="1" applyFont="1" applyBorder="1" applyAlignment="1">
      <alignment horizontal="center" vertical="center"/>
    </xf>
    <xf numFmtId="0" fontId="5" fillId="0" borderId="117" xfId="0" applyNumberFormat="1" applyFont="1" applyBorder="1" applyAlignment="1">
      <alignment horizontal="center" vertical="center"/>
    </xf>
    <xf numFmtId="0" fontId="5" fillId="0" borderId="123" xfId="0" applyNumberFormat="1" applyFont="1" applyBorder="1" applyAlignment="1">
      <alignment horizontal="center" vertical="center"/>
    </xf>
    <xf numFmtId="0" fontId="5" fillId="0" borderId="124" xfId="0" applyNumberFormat="1" applyFont="1" applyBorder="1" applyAlignment="1">
      <alignment horizontal="center" vertical="center"/>
    </xf>
    <xf numFmtId="0" fontId="5" fillId="0" borderId="125" xfId="0" applyNumberFormat="1" applyFont="1" applyBorder="1" applyAlignment="1">
      <alignment horizontal="center" vertical="center"/>
    </xf>
    <xf numFmtId="0" fontId="5" fillId="0" borderId="126" xfId="0" applyNumberFormat="1" applyFont="1" applyBorder="1" applyAlignment="1">
      <alignment horizontal="center" vertical="center"/>
    </xf>
    <xf numFmtId="0" fontId="5" fillId="0" borderId="127" xfId="0" applyNumberFormat="1" applyFont="1" applyBorder="1" applyAlignment="1">
      <alignment horizontal="center" vertical="center"/>
    </xf>
    <xf numFmtId="0" fontId="5" fillId="0" borderId="128" xfId="0" applyNumberFormat="1" applyFont="1" applyBorder="1" applyAlignment="1">
      <alignment horizontal="center" vertical="center"/>
    </xf>
    <xf numFmtId="0" fontId="5" fillId="0" borderId="25" xfId="0" applyNumberFormat="1" applyFont="1" applyBorder="1" applyAlignment="1">
      <alignment horizontal="center" vertical="center"/>
    </xf>
    <xf numFmtId="0" fontId="5" fillId="0" borderId="26" xfId="0" applyNumberFormat="1" applyFont="1" applyBorder="1" applyAlignment="1">
      <alignment horizontal="center" vertical="center"/>
    </xf>
    <xf numFmtId="0" fontId="5" fillId="0" borderId="71" xfId="0" applyNumberFormat="1" applyFont="1" applyBorder="1" applyAlignment="1">
      <alignment horizontal="center" vertical="center"/>
    </xf>
    <xf numFmtId="0" fontId="5" fillId="0" borderId="32" xfId="0" applyNumberFormat="1" applyFont="1" applyBorder="1" applyAlignment="1">
      <alignment horizontal="center" vertical="center"/>
    </xf>
    <xf numFmtId="0" fontId="5" fillId="0" borderId="0" xfId="0" applyNumberFormat="1" applyFont="1" applyBorder="1" applyAlignment="1">
      <alignment horizontal="center" vertical="center"/>
    </xf>
    <xf numFmtId="0" fontId="5" fillId="0" borderId="10" xfId="0" applyNumberFormat="1" applyFont="1" applyBorder="1" applyAlignment="1">
      <alignment horizontal="center" vertical="center"/>
    </xf>
    <xf numFmtId="0" fontId="5" fillId="0" borderId="28" xfId="0" applyNumberFormat="1" applyFont="1" applyBorder="1" applyAlignment="1">
      <alignment horizontal="center" vertical="center"/>
    </xf>
    <xf numFmtId="0" fontId="5" fillId="0" borderId="29" xfId="0" applyNumberFormat="1" applyFont="1" applyBorder="1" applyAlignment="1">
      <alignment horizontal="center" vertical="center"/>
    </xf>
    <xf numFmtId="0" fontId="5" fillId="0" borderId="84" xfId="0" applyNumberFormat="1" applyFont="1" applyBorder="1" applyAlignment="1">
      <alignment horizontal="center" vertical="center"/>
    </xf>
    <xf numFmtId="0" fontId="5" fillId="0" borderId="57" xfId="0" applyNumberFormat="1" applyFont="1" applyBorder="1" applyAlignment="1">
      <alignment horizontal="center" vertical="center"/>
    </xf>
    <xf numFmtId="0" fontId="5" fillId="0" borderId="129" xfId="0" applyNumberFormat="1" applyFont="1" applyBorder="1" applyAlignment="1">
      <alignment horizontal="center" vertical="center"/>
    </xf>
    <xf numFmtId="0" fontId="5" fillId="0" borderId="9" xfId="0" applyNumberFormat="1" applyFont="1" applyBorder="1" applyAlignment="1">
      <alignment horizontal="center" vertical="center"/>
    </xf>
    <xf numFmtId="0" fontId="5" fillId="0" borderId="44" xfId="0" applyNumberFormat="1" applyFont="1" applyBorder="1" applyAlignment="1">
      <alignment horizontal="center" vertical="center"/>
    </xf>
    <xf numFmtId="0" fontId="5" fillId="0" borderId="51" xfId="0" applyNumberFormat="1" applyFont="1" applyBorder="1" applyAlignment="1">
      <alignment horizontal="center" vertical="center"/>
    </xf>
    <xf numFmtId="0" fontId="5" fillId="0" borderId="53" xfId="0" applyNumberFormat="1" applyFont="1" applyBorder="1" applyAlignment="1">
      <alignment horizontal="center" vertical="center"/>
    </xf>
    <xf numFmtId="179" fontId="5" fillId="0" borderId="54" xfId="0" applyNumberFormat="1" applyFont="1" applyBorder="1" applyAlignment="1">
      <alignment horizontal="center" vertical="center"/>
    </xf>
    <xf numFmtId="0" fontId="5" fillId="0" borderId="88" xfId="0" applyNumberFormat="1" applyFont="1" applyBorder="1" applyAlignment="1">
      <alignment horizontal="center" vertical="center"/>
    </xf>
    <xf numFmtId="0" fontId="5" fillId="0" borderId="122" xfId="0" applyNumberFormat="1" applyFont="1" applyBorder="1" applyAlignment="1">
      <alignment horizontal="center" vertical="center"/>
    </xf>
    <xf numFmtId="0" fontId="5" fillId="0" borderId="120" xfId="0" applyNumberFormat="1" applyFont="1" applyBorder="1" applyAlignment="1">
      <alignment horizontal="center" vertical="center"/>
    </xf>
    <xf numFmtId="0" fontId="5" fillId="0" borderId="130" xfId="0" applyNumberFormat="1" applyFont="1" applyBorder="1" applyAlignment="1">
      <alignment horizontal="center" vertical="center"/>
    </xf>
    <xf numFmtId="0" fontId="7" fillId="0" borderId="114" xfId="0" applyNumberFormat="1" applyFont="1" applyBorder="1" applyAlignment="1">
      <alignment horizontal="center" vertical="center" wrapText="1"/>
    </xf>
    <xf numFmtId="0" fontId="7" fillId="0" borderId="88" xfId="0" applyNumberFormat="1" applyFont="1" applyBorder="1" applyAlignment="1">
      <alignment horizontal="center" vertical="center"/>
    </xf>
    <xf numFmtId="0" fontId="7" fillId="0" borderId="131" xfId="0" applyNumberFormat="1" applyFont="1" applyBorder="1" applyAlignment="1">
      <alignment horizontal="center" vertical="center"/>
    </xf>
    <xf numFmtId="0" fontId="7" fillId="0" borderId="122" xfId="0" applyNumberFormat="1" applyFont="1" applyBorder="1" applyAlignment="1">
      <alignment horizontal="center" vertical="center"/>
    </xf>
    <xf numFmtId="0" fontId="7" fillId="0" borderId="88" xfId="0" applyNumberFormat="1" applyFont="1" applyBorder="1" applyAlignment="1">
      <alignment horizontal="center" vertical="center" wrapText="1"/>
    </xf>
    <xf numFmtId="0" fontId="2" fillId="0" borderId="5" xfId="0" applyNumberFormat="1" applyFont="1" applyBorder="1" applyAlignment="1">
      <alignment horizontal="left" vertical="center"/>
    </xf>
    <xf numFmtId="0" fontId="2" fillId="0" borderId="11" xfId="0" applyNumberFormat="1" applyFont="1" applyBorder="1" applyAlignment="1">
      <alignment horizontal="left" vertical="center"/>
    </xf>
    <xf numFmtId="178" fontId="2" fillId="0" borderId="0" xfId="0" applyNumberFormat="1" applyFont="1" applyBorder="1" applyAlignment="1">
      <alignment horizontal="right" vertical="center"/>
    </xf>
    <xf numFmtId="3" fontId="2" fillId="0" borderId="2" xfId="0" applyNumberFormat="1" applyFont="1" applyBorder="1" applyAlignment="1">
      <alignment horizontal="center" vertical="center"/>
    </xf>
    <xf numFmtId="0" fontId="2" fillId="0" borderId="2" xfId="0" applyNumberFormat="1" applyFont="1" applyBorder="1" applyAlignment="1">
      <alignment horizontal="center" vertical="center"/>
    </xf>
    <xf numFmtId="0" fontId="2" fillId="0" borderId="5" xfId="0" applyNumberFormat="1" applyFont="1" applyBorder="1" applyAlignment="1">
      <alignment horizontal="center" vertical="center"/>
    </xf>
    <xf numFmtId="0" fontId="2" fillId="0" borderId="11" xfId="0" applyNumberFormat="1" applyFont="1" applyBorder="1" applyAlignment="1">
      <alignment horizontal="center" vertical="center"/>
    </xf>
    <xf numFmtId="0" fontId="2" fillId="0" borderId="0" xfId="0" applyNumberFormat="1" applyFont="1" applyBorder="1" applyAlignment="1">
      <alignment horizontal="center" vertical="center"/>
    </xf>
    <xf numFmtId="0" fontId="2" fillId="0" borderId="4" xfId="0" applyNumberFormat="1" applyFont="1" applyBorder="1" applyAlignment="1">
      <alignment horizontal="center" vertical="center" wrapText="1"/>
    </xf>
    <xf numFmtId="0" fontId="2" fillId="0" borderId="5" xfId="0" applyNumberFormat="1" applyFont="1" applyBorder="1" applyAlignment="1">
      <alignment horizontal="center" vertical="center" wrapText="1"/>
    </xf>
    <xf numFmtId="0" fontId="2" fillId="0" borderId="6" xfId="0" applyNumberFormat="1" applyFont="1" applyBorder="1" applyAlignment="1">
      <alignment horizontal="center" vertical="center" wrapText="1"/>
    </xf>
    <xf numFmtId="0" fontId="2" fillId="0" borderId="9" xfId="0" applyNumberFormat="1" applyFont="1" applyBorder="1" applyAlignment="1">
      <alignment horizontal="center" vertical="center" wrapText="1"/>
    </xf>
    <xf numFmtId="0" fontId="2" fillId="0" borderId="0" xfId="0" applyNumberFormat="1" applyFont="1" applyBorder="1" applyAlignment="1">
      <alignment horizontal="center" vertical="center" wrapText="1"/>
    </xf>
    <xf numFmtId="0" fontId="2" fillId="0" borderId="10" xfId="0" applyNumberFormat="1" applyFont="1" applyBorder="1" applyAlignment="1">
      <alignment horizontal="center" vertical="center" wrapText="1"/>
    </xf>
    <xf numFmtId="0" fontId="2" fillId="0" borderId="7" xfId="0" applyNumberFormat="1" applyFont="1" applyBorder="1" applyAlignment="1">
      <alignment horizontal="center" vertical="center" wrapText="1"/>
    </xf>
    <xf numFmtId="0" fontId="2" fillId="0" borderId="11" xfId="0" applyNumberFormat="1" applyFont="1" applyBorder="1" applyAlignment="1">
      <alignment horizontal="center" vertical="center" wrapText="1"/>
    </xf>
    <xf numFmtId="0" fontId="2" fillId="0" borderId="8" xfId="0" applyNumberFormat="1" applyFont="1" applyBorder="1" applyAlignment="1">
      <alignment horizontal="center" vertical="center" wrapText="1"/>
    </xf>
    <xf numFmtId="3" fontId="2" fillId="0" borderId="11" xfId="0" applyNumberFormat="1" applyFont="1" applyBorder="1" applyAlignment="1">
      <alignment horizontal="center" vertical="center"/>
    </xf>
    <xf numFmtId="3" fontId="2" fillId="0" borderId="8" xfId="0" applyNumberFormat="1" applyFont="1" applyBorder="1" applyAlignment="1">
      <alignment horizontal="center" vertical="center"/>
    </xf>
    <xf numFmtId="0" fontId="2" fillId="0" borderId="4" xfId="0" applyNumberFormat="1" applyFont="1" applyBorder="1" applyAlignment="1">
      <alignment horizontal="center" vertical="center"/>
    </xf>
    <xf numFmtId="0" fontId="2" fillId="0" borderId="9" xfId="0" applyNumberFormat="1" applyFont="1" applyBorder="1" applyAlignment="1">
      <alignment horizontal="center" vertical="center"/>
    </xf>
    <xf numFmtId="0" fontId="2" fillId="0" borderId="7" xfId="0" applyNumberFormat="1" applyFont="1" applyBorder="1" applyAlignment="1">
      <alignment horizontal="center" vertical="center"/>
    </xf>
    <xf numFmtId="0" fontId="2" fillId="0" borderId="25" xfId="0" applyNumberFormat="1" applyFont="1" applyBorder="1" applyAlignment="1">
      <alignment horizontal="center" vertical="center"/>
    </xf>
    <xf numFmtId="0" fontId="2" fillId="0" borderId="32" xfId="0" applyNumberFormat="1" applyFont="1" applyBorder="1" applyAlignment="1">
      <alignment horizontal="center" vertical="center"/>
    </xf>
    <xf numFmtId="3" fontId="10" fillId="0" borderId="11" xfId="0" applyNumberFormat="1" applyFont="1" applyBorder="1" applyAlignment="1">
      <alignment horizontal="center" vertical="center"/>
    </xf>
    <xf numFmtId="3" fontId="2" fillId="0" borderId="5" xfId="0" applyNumberFormat="1" applyFont="1" applyBorder="1" applyAlignment="1">
      <alignment horizontal="center" vertical="center"/>
    </xf>
    <xf numFmtId="0" fontId="2" fillId="0" borderId="1" xfId="0" applyNumberFormat="1" applyFont="1" applyBorder="1" applyAlignment="1">
      <alignment horizontal="center" vertical="center"/>
    </xf>
    <xf numFmtId="0" fontId="2" fillId="0" borderId="3" xfId="0" applyNumberFormat="1" applyFont="1" applyBorder="1" applyAlignment="1">
      <alignment horizontal="center" vertical="center"/>
    </xf>
    <xf numFmtId="176" fontId="2" fillId="0" borderId="2" xfId="0" applyNumberFormat="1" applyFont="1" applyBorder="1" applyAlignment="1">
      <alignment horizontal="right" vertical="center"/>
    </xf>
    <xf numFmtId="0" fontId="2" fillId="0" borderId="6" xfId="0" applyNumberFormat="1" applyFont="1" applyBorder="1" applyAlignment="1">
      <alignment horizontal="center" vertical="center"/>
    </xf>
    <xf numFmtId="0" fontId="2" fillId="0" borderId="28" xfId="0" applyNumberFormat="1" applyFont="1" applyBorder="1" applyAlignment="1">
      <alignment horizontal="center" vertical="center"/>
    </xf>
    <xf numFmtId="176" fontId="10" fillId="0" borderId="26" xfId="0" applyNumberFormat="1" applyFont="1" applyFill="1" applyBorder="1" applyAlignment="1" applyProtection="1">
      <alignment horizontal="center" vertical="center"/>
    </xf>
    <xf numFmtId="176" fontId="10" fillId="0" borderId="29" xfId="0" applyNumberFormat="1" applyFont="1" applyFill="1" applyBorder="1" applyAlignment="1" applyProtection="1">
      <alignment horizontal="center" vertical="center"/>
    </xf>
    <xf numFmtId="0" fontId="2" fillId="0" borderId="8" xfId="0" applyNumberFormat="1" applyFont="1" applyBorder="1" applyAlignment="1">
      <alignment horizontal="center" vertical="center"/>
    </xf>
    <xf numFmtId="3" fontId="10" fillId="0" borderId="0" xfId="0" applyNumberFormat="1" applyFont="1" applyBorder="1" applyAlignment="1">
      <alignment horizontal="center" vertical="center"/>
    </xf>
    <xf numFmtId="0" fontId="2" fillId="0" borderId="10" xfId="0" applyNumberFormat="1" applyFont="1" applyBorder="1" applyAlignment="1">
      <alignment horizontal="center" vertical="center"/>
    </xf>
    <xf numFmtId="176" fontId="10" fillId="0" borderId="9" xfId="0" applyNumberFormat="1" applyFont="1" applyFill="1" applyBorder="1" applyAlignment="1" applyProtection="1">
      <alignment horizontal="center" vertical="center"/>
    </xf>
    <xf numFmtId="176" fontId="10" fillId="0" borderId="0" xfId="0" applyNumberFormat="1" applyFont="1" applyFill="1" applyBorder="1" applyAlignment="1" applyProtection="1">
      <alignment horizontal="center" vertical="center"/>
    </xf>
    <xf numFmtId="176" fontId="10" fillId="0" borderId="10" xfId="0" applyNumberFormat="1" applyFont="1" applyFill="1" applyBorder="1" applyAlignment="1" applyProtection="1">
      <alignment horizontal="center" vertical="center"/>
    </xf>
    <xf numFmtId="0" fontId="10" fillId="0" borderId="11" xfId="0" applyNumberFormat="1" applyFont="1" applyFill="1" applyBorder="1" applyAlignment="1" applyProtection="1">
      <alignment horizontal="center" vertical="center"/>
    </xf>
    <xf numFmtId="0" fontId="10" fillId="0" borderId="5" xfId="0" applyNumberFormat="1" applyFont="1" applyFill="1" applyBorder="1" applyAlignment="1" applyProtection="1">
      <alignment horizontal="center" vertical="center"/>
    </xf>
    <xf numFmtId="3" fontId="10" fillId="0" borderId="1" xfId="0" applyNumberFormat="1" applyFont="1" applyFill="1" applyBorder="1" applyAlignment="1" applyProtection="1">
      <alignment horizontal="center" vertical="center"/>
    </xf>
    <xf numFmtId="3" fontId="10" fillId="0" borderId="2" xfId="0" applyNumberFormat="1" applyFont="1" applyFill="1" applyBorder="1" applyAlignment="1" applyProtection="1">
      <alignment horizontal="center" vertical="center"/>
    </xf>
    <xf numFmtId="3" fontId="10" fillId="0" borderId="3" xfId="0" applyNumberFormat="1" applyFont="1" applyFill="1" applyBorder="1" applyAlignment="1" applyProtection="1">
      <alignment horizontal="center" vertical="center"/>
    </xf>
    <xf numFmtId="0" fontId="2" fillId="0" borderId="51" xfId="0" applyNumberFormat="1" applyFont="1" applyBorder="1" applyAlignment="1">
      <alignment horizontal="center" vertical="center"/>
    </xf>
    <xf numFmtId="0" fontId="2" fillId="0" borderId="29" xfId="0" applyNumberFormat="1" applyFont="1" applyBorder="1" applyAlignment="1">
      <alignment horizontal="center" vertical="center"/>
    </xf>
    <xf numFmtId="0" fontId="2" fillId="0" borderId="84" xfId="0" applyNumberFormat="1" applyFont="1" applyBorder="1" applyAlignment="1">
      <alignment horizontal="center" vertical="center"/>
    </xf>
    <xf numFmtId="177" fontId="5" fillId="0" borderId="11" xfId="2" applyNumberFormat="1" applyFont="1" applyBorder="1" applyAlignment="1">
      <alignment horizontal="center" vertical="center"/>
    </xf>
    <xf numFmtId="38" fontId="5" fillId="0" borderId="0" xfId="1" applyNumberFormat="1" applyFont="1" applyBorder="1" applyAlignment="1">
      <alignment horizontal="center" vertical="center"/>
    </xf>
    <xf numFmtId="0" fontId="5" fillId="0" borderId="2" xfId="0" applyNumberFormat="1" applyFont="1" applyBorder="1" applyAlignment="1">
      <alignment horizontal="center" vertical="center"/>
    </xf>
    <xf numFmtId="3" fontId="2" fillId="0" borderId="1" xfId="0" applyNumberFormat="1" applyFont="1" applyBorder="1" applyAlignment="1">
      <alignment horizontal="center" vertical="center"/>
    </xf>
    <xf numFmtId="176" fontId="10" fillId="0" borderId="2" xfId="0" applyNumberFormat="1" applyFont="1" applyFill="1" applyBorder="1" applyAlignment="1" applyProtection="1">
      <alignment horizontal="center" vertical="center"/>
    </xf>
    <xf numFmtId="3" fontId="10" fillId="0" borderId="2" xfId="0" applyNumberFormat="1" applyFont="1" applyBorder="1" applyAlignment="1">
      <alignment horizontal="center" vertical="center"/>
    </xf>
    <xf numFmtId="0" fontId="10" fillId="0" borderId="2" xfId="0" applyNumberFormat="1" applyFont="1" applyBorder="1" applyAlignment="1">
      <alignment horizontal="center" vertical="center"/>
    </xf>
    <xf numFmtId="9" fontId="2" fillId="0" borderId="1" xfId="0" applyNumberFormat="1" applyFont="1" applyBorder="1" applyAlignment="1">
      <alignment horizontal="center" vertical="center"/>
    </xf>
    <xf numFmtId="176" fontId="10" fillId="0" borderId="27" xfId="0" applyNumberFormat="1" applyFont="1" applyFill="1" applyBorder="1" applyAlignment="1" applyProtection="1">
      <alignment horizontal="center" vertical="center"/>
    </xf>
    <xf numFmtId="176" fontId="10" fillId="0" borderId="30" xfId="0" applyNumberFormat="1" applyFont="1" applyFill="1" applyBorder="1" applyAlignment="1" applyProtection="1">
      <alignment horizontal="center" vertical="center"/>
    </xf>
    <xf numFmtId="176" fontId="10" fillId="0" borderId="11" xfId="0" applyNumberFormat="1" applyFont="1" applyFill="1" applyBorder="1" applyAlignment="1" applyProtection="1">
      <alignment horizontal="center" vertical="center"/>
    </xf>
    <xf numFmtId="176" fontId="10" fillId="0" borderId="8" xfId="0" applyNumberFormat="1" applyFont="1" applyFill="1" applyBorder="1" applyAlignment="1" applyProtection="1">
      <alignment horizontal="center" vertical="center"/>
    </xf>
    <xf numFmtId="0" fontId="3" fillId="0" borderId="33" xfId="0" applyNumberFormat="1" applyFont="1" applyBorder="1" applyAlignment="1">
      <alignment horizontal="center" vertical="center"/>
    </xf>
    <xf numFmtId="0" fontId="3" fillId="0" borderId="117" xfId="0" applyNumberFormat="1" applyFont="1" applyBorder="1" applyAlignment="1">
      <alignment horizontal="center" vertical="center"/>
    </xf>
    <xf numFmtId="0" fontId="3" fillId="0" borderId="123" xfId="0" applyNumberFormat="1" applyFont="1" applyBorder="1" applyAlignment="1">
      <alignment horizontal="center" vertical="center"/>
    </xf>
    <xf numFmtId="0" fontId="3" fillId="0" borderId="124" xfId="0" applyNumberFormat="1" applyFont="1" applyBorder="1" applyAlignment="1">
      <alignment horizontal="center" vertical="center"/>
    </xf>
    <xf numFmtId="0" fontId="3" fillId="0" borderId="125" xfId="0" applyNumberFormat="1" applyFont="1" applyBorder="1" applyAlignment="1">
      <alignment horizontal="center" vertical="center"/>
    </xf>
    <xf numFmtId="176" fontId="10" fillId="0" borderId="0" xfId="0" applyNumberFormat="1" applyFont="1" applyBorder="1" applyAlignment="1">
      <alignment horizontal="center" vertical="center"/>
    </xf>
    <xf numFmtId="0" fontId="10" fillId="0" borderId="0" xfId="0" applyNumberFormat="1" applyFont="1" applyBorder="1" applyAlignment="1">
      <alignment horizontal="center" vertical="center"/>
    </xf>
    <xf numFmtId="0" fontId="10" fillId="0" borderId="10" xfId="0" applyNumberFormat="1" applyFont="1" applyBorder="1" applyAlignment="1">
      <alignment horizontal="center" vertical="center"/>
    </xf>
    <xf numFmtId="9" fontId="5" fillId="0" borderId="5" xfId="0" applyNumberFormat="1" applyFont="1" applyBorder="1" applyAlignment="1">
      <alignment horizontal="center" vertical="center"/>
    </xf>
    <xf numFmtId="0" fontId="3" fillId="0" borderId="4" xfId="0" applyNumberFormat="1" applyFont="1" applyBorder="1" applyAlignment="1">
      <alignment horizontal="left" vertical="center"/>
    </xf>
    <xf numFmtId="0" fontId="3" fillId="0" borderId="5" xfId="0" applyNumberFormat="1" applyFont="1" applyBorder="1" applyAlignment="1">
      <alignment horizontal="left" vertical="center"/>
    </xf>
    <xf numFmtId="0" fontId="3" fillId="0" borderId="6" xfId="0" applyNumberFormat="1" applyFont="1" applyBorder="1" applyAlignment="1">
      <alignment horizontal="left" vertical="center"/>
    </xf>
    <xf numFmtId="0" fontId="3" fillId="0" borderId="7" xfId="0" applyNumberFormat="1" applyFont="1" applyBorder="1" applyAlignment="1">
      <alignment horizontal="left" vertical="center"/>
    </xf>
    <xf numFmtId="0" fontId="3" fillId="0" borderId="11" xfId="0" applyNumberFormat="1" applyFont="1" applyBorder="1" applyAlignment="1">
      <alignment horizontal="left" vertical="center"/>
    </xf>
    <xf numFmtId="0" fontId="3" fillId="0" borderId="8" xfId="0" applyNumberFormat="1" applyFont="1" applyBorder="1" applyAlignment="1">
      <alignment horizontal="left" vertical="center"/>
    </xf>
    <xf numFmtId="0" fontId="3" fillId="0" borderId="9" xfId="0" applyNumberFormat="1" applyFont="1" applyBorder="1" applyAlignment="1">
      <alignment horizontal="left" vertical="center"/>
    </xf>
    <xf numFmtId="0" fontId="3" fillId="0" borderId="0" xfId="0" applyNumberFormat="1" applyFont="1" applyBorder="1" applyAlignment="1">
      <alignment horizontal="left" vertical="center"/>
    </xf>
    <xf numFmtId="0" fontId="3" fillId="0" borderId="10" xfId="0" applyNumberFormat="1" applyFont="1" applyBorder="1" applyAlignment="1">
      <alignment horizontal="left" vertical="center"/>
    </xf>
    <xf numFmtId="3" fontId="10" fillId="0" borderId="9" xfId="0" applyNumberFormat="1" applyFont="1" applyBorder="1" applyAlignment="1">
      <alignment horizontal="center" vertical="center"/>
    </xf>
    <xf numFmtId="0" fontId="10" fillId="0" borderId="9" xfId="0" applyNumberFormat="1" applyFont="1" applyBorder="1" applyAlignment="1">
      <alignment horizontal="center" vertical="center"/>
    </xf>
    <xf numFmtId="3" fontId="10" fillId="0" borderId="32" xfId="0" applyNumberFormat="1" applyFont="1" applyBorder="1" applyAlignment="1">
      <alignment horizontal="center" vertical="center"/>
    </xf>
    <xf numFmtId="0" fontId="10" fillId="0" borderId="31" xfId="0" applyNumberFormat="1" applyFont="1" applyBorder="1" applyAlignment="1">
      <alignment horizontal="center" vertical="center"/>
    </xf>
    <xf numFmtId="0" fontId="10" fillId="0" borderId="32" xfId="0" applyNumberFormat="1" applyFont="1" applyBorder="1" applyAlignment="1">
      <alignment horizontal="center" vertical="center"/>
    </xf>
    <xf numFmtId="0" fontId="3" fillId="0" borderId="113" xfId="0" applyNumberFormat="1" applyFont="1" applyBorder="1" applyAlignment="1">
      <alignment horizontal="center" vertical="center"/>
    </xf>
    <xf numFmtId="0" fontId="3" fillId="0" borderId="116" xfId="0" applyNumberFormat="1" applyFont="1" applyBorder="1" applyAlignment="1">
      <alignment horizontal="center" vertical="center"/>
    </xf>
    <xf numFmtId="176" fontId="11" fillId="0" borderId="0" xfId="0" applyNumberFormat="1" applyFont="1" applyBorder="1" applyAlignment="1">
      <alignment horizontal="right" vertical="center"/>
    </xf>
    <xf numFmtId="176" fontId="11" fillId="0" borderId="29" xfId="0" applyNumberFormat="1" applyFont="1" applyFill="1" applyBorder="1" applyAlignment="1">
      <alignment horizontal="right" vertical="center"/>
    </xf>
    <xf numFmtId="176" fontId="11" fillId="0" borderId="30" xfId="0" applyNumberFormat="1" applyFont="1" applyFill="1" applyBorder="1" applyAlignment="1">
      <alignment horizontal="right" vertical="center"/>
    </xf>
    <xf numFmtId="176" fontId="3" fillId="0" borderId="11" xfId="0" applyNumberFormat="1" applyFont="1" applyFill="1" applyBorder="1" applyAlignment="1">
      <alignment horizontal="center" vertical="center"/>
    </xf>
    <xf numFmtId="176" fontId="3" fillId="0" borderId="8" xfId="0" applyNumberFormat="1" applyFont="1" applyFill="1" applyBorder="1" applyAlignment="1">
      <alignment horizontal="center" vertical="center"/>
    </xf>
    <xf numFmtId="176" fontId="3" fillId="0" borderId="54" xfId="0" applyNumberFormat="1" applyFont="1" applyFill="1" applyBorder="1" applyAlignment="1">
      <alignment horizontal="center" vertical="center"/>
    </xf>
    <xf numFmtId="0" fontId="3" fillId="0" borderId="112" xfId="0" applyNumberFormat="1" applyFont="1" applyBorder="1" applyAlignment="1">
      <alignment horizontal="center" vertical="center"/>
    </xf>
    <xf numFmtId="176" fontId="11" fillId="0" borderId="2" xfId="0" applyNumberFormat="1" applyFont="1" applyFill="1" applyBorder="1" applyAlignment="1">
      <alignment horizontal="right" vertical="center"/>
    </xf>
    <xf numFmtId="176" fontId="11" fillId="0" borderId="3" xfId="0" applyNumberFormat="1" applyFont="1" applyFill="1" applyBorder="1" applyAlignment="1">
      <alignment horizontal="right" vertical="center"/>
    </xf>
    <xf numFmtId="176" fontId="11" fillId="0" borderId="5" xfId="0" applyNumberFormat="1" applyFont="1" applyFill="1" applyBorder="1" applyAlignment="1">
      <alignment horizontal="right" vertical="center"/>
    </xf>
    <xf numFmtId="176" fontId="11" fillId="0" borderId="6" xfId="0" applyNumberFormat="1" applyFont="1" applyFill="1" applyBorder="1" applyAlignment="1">
      <alignment horizontal="right" vertical="center"/>
    </xf>
    <xf numFmtId="176" fontId="11" fillId="0" borderId="117" xfId="0" applyNumberFormat="1" applyFont="1" applyFill="1" applyBorder="1" applyAlignment="1">
      <alignment horizontal="right" vertical="center"/>
    </xf>
    <xf numFmtId="176" fontId="11" fillId="0" borderId="118" xfId="0" applyNumberFormat="1" applyFont="1" applyFill="1" applyBorder="1" applyAlignment="1">
      <alignment horizontal="right" vertical="center"/>
    </xf>
    <xf numFmtId="176" fontId="11" fillId="0" borderId="2" xfId="0" applyNumberFormat="1" applyFont="1" applyBorder="1" applyAlignment="1">
      <alignment horizontal="right" vertical="center"/>
    </xf>
    <xf numFmtId="176" fontId="11" fillId="0" borderId="3" xfId="0" applyNumberFormat="1" applyFont="1" applyBorder="1" applyAlignment="1">
      <alignment horizontal="right" vertical="center"/>
    </xf>
    <xf numFmtId="176" fontId="3" fillId="0" borderId="2" xfId="0" applyNumberFormat="1" applyFont="1" applyFill="1" applyBorder="1" applyAlignment="1">
      <alignment horizontal="center" vertical="center"/>
    </xf>
    <xf numFmtId="176" fontId="3" fillId="0" borderId="119" xfId="0" applyNumberFormat="1" applyFont="1" applyFill="1" applyBorder="1" applyAlignment="1">
      <alignment horizontal="center" vertical="center"/>
    </xf>
    <xf numFmtId="176" fontId="3" fillId="0" borderId="3" xfId="0" applyNumberFormat="1" applyFont="1" applyFill="1" applyBorder="1" applyAlignment="1">
      <alignment horizontal="center" vertical="center"/>
    </xf>
    <xf numFmtId="176" fontId="11" fillId="0" borderId="11" xfId="0" applyNumberFormat="1" applyFont="1" applyFill="1" applyBorder="1" applyAlignment="1">
      <alignment horizontal="right" vertical="center"/>
    </xf>
    <xf numFmtId="176" fontId="11" fillId="0" borderId="8" xfId="0" applyNumberFormat="1" applyFont="1" applyFill="1" applyBorder="1" applyAlignment="1">
      <alignment horizontal="right" vertical="center"/>
    </xf>
    <xf numFmtId="176" fontId="3" fillId="0" borderId="2" xfId="0" applyNumberFormat="1" applyFont="1" applyFill="1" applyBorder="1" applyAlignment="1">
      <alignment horizontal="right" vertical="center"/>
    </xf>
    <xf numFmtId="176" fontId="3" fillId="0" borderId="119" xfId="0" applyNumberFormat="1" applyFont="1" applyFill="1" applyBorder="1" applyAlignment="1">
      <alignment horizontal="right" vertical="center"/>
    </xf>
    <xf numFmtId="176" fontId="11" fillId="0" borderId="10" xfId="0" applyNumberFormat="1" applyFont="1" applyBorder="1" applyAlignment="1">
      <alignment horizontal="right" vertical="center"/>
    </xf>
    <xf numFmtId="176" fontId="11" fillId="0" borderId="11" xfId="0" applyNumberFormat="1" applyFont="1" applyBorder="1" applyAlignment="1">
      <alignment horizontal="right" vertical="center"/>
    </xf>
    <xf numFmtId="176" fontId="11" fillId="0" borderId="8" xfId="0" applyNumberFormat="1" applyFont="1" applyBorder="1" applyAlignment="1">
      <alignment horizontal="right" vertical="center"/>
    </xf>
    <xf numFmtId="176" fontId="3" fillId="0" borderId="5" xfId="0" applyNumberFormat="1" applyFont="1" applyFill="1" applyBorder="1" applyAlignment="1">
      <alignment horizontal="center" vertical="center"/>
    </xf>
    <xf numFmtId="176" fontId="3" fillId="0" borderId="0" xfId="0" applyNumberFormat="1" applyFont="1" applyFill="1" applyBorder="1" applyAlignment="1">
      <alignment horizontal="center" vertical="center"/>
    </xf>
    <xf numFmtId="176" fontId="11" fillId="0" borderId="26" xfId="0" applyNumberFormat="1" applyFont="1" applyFill="1" applyBorder="1" applyAlignment="1">
      <alignment horizontal="right" vertical="center"/>
    </xf>
    <xf numFmtId="176" fontId="11" fillId="0" borderId="27" xfId="0" applyNumberFormat="1" applyFont="1" applyFill="1" applyBorder="1" applyAlignment="1">
      <alignment horizontal="right" vertical="center"/>
    </xf>
    <xf numFmtId="176" fontId="11" fillId="0" borderId="0" xfId="0" applyNumberFormat="1" applyFont="1" applyFill="1" applyBorder="1" applyAlignment="1">
      <alignment horizontal="right" vertical="center"/>
    </xf>
    <xf numFmtId="176" fontId="11" fillId="0" borderId="31" xfId="0" applyNumberFormat="1" applyFont="1" applyFill="1" applyBorder="1" applyAlignment="1">
      <alignment horizontal="right" vertical="center"/>
    </xf>
    <xf numFmtId="176" fontId="11" fillId="0" borderId="10" xfId="0" applyNumberFormat="1" applyFont="1" applyFill="1" applyBorder="1" applyAlignment="1">
      <alignment horizontal="right" vertical="center"/>
    </xf>
    <xf numFmtId="176" fontId="11" fillId="0" borderId="60" xfId="0" applyNumberFormat="1" applyFont="1" applyFill="1" applyBorder="1" applyAlignment="1">
      <alignment horizontal="right" vertical="center"/>
    </xf>
    <xf numFmtId="176" fontId="11" fillId="0" borderId="54" xfId="0" applyNumberFormat="1" applyFont="1" applyFill="1" applyBorder="1" applyAlignment="1">
      <alignment horizontal="right" vertical="center"/>
    </xf>
    <xf numFmtId="176" fontId="11" fillId="0" borderId="117" xfId="0" applyNumberFormat="1" applyFont="1" applyBorder="1" applyAlignment="1">
      <alignment horizontal="right" vertical="center"/>
    </xf>
    <xf numFmtId="176" fontId="11" fillId="0" borderId="118" xfId="0" applyNumberFormat="1" applyFont="1" applyBorder="1" applyAlignment="1">
      <alignment horizontal="right" vertical="center"/>
    </xf>
    <xf numFmtId="176" fontId="3" fillId="0" borderId="6" xfId="0" applyNumberFormat="1" applyFont="1" applyFill="1" applyBorder="1" applyAlignment="1">
      <alignment horizontal="center" vertical="center"/>
    </xf>
    <xf numFmtId="176" fontId="11" fillId="2" borderId="117" xfId="0" applyNumberFormat="1" applyFont="1" applyFill="1" applyBorder="1" applyAlignment="1">
      <alignment horizontal="right" vertical="center"/>
    </xf>
    <xf numFmtId="176" fontId="11" fillId="2" borderId="118" xfId="0" applyNumberFormat="1" applyFont="1" applyFill="1" applyBorder="1" applyAlignment="1">
      <alignment horizontal="right" vertical="center"/>
    </xf>
    <xf numFmtId="176" fontId="3" fillId="0" borderId="3" xfId="0" applyNumberFormat="1" applyFont="1" applyFill="1" applyBorder="1" applyAlignment="1">
      <alignment horizontal="right" vertical="center"/>
    </xf>
    <xf numFmtId="176" fontId="11" fillId="0" borderId="5" xfId="0" applyNumberFormat="1" applyFont="1" applyBorder="1" applyAlignment="1">
      <alignment horizontal="right" vertical="center"/>
    </xf>
    <xf numFmtId="176" fontId="11" fillId="0" borderId="6" xfId="0" applyNumberFormat="1" applyFont="1" applyBorder="1" applyAlignment="1">
      <alignment horizontal="right" vertical="center"/>
    </xf>
    <xf numFmtId="176" fontId="11" fillId="0" borderId="119" xfId="0" applyNumberFormat="1" applyFont="1" applyFill="1" applyBorder="1" applyAlignment="1">
      <alignment horizontal="right" vertical="center"/>
    </xf>
    <xf numFmtId="176" fontId="3" fillId="0" borderId="38" xfId="0" applyNumberFormat="1" applyFont="1" applyBorder="1" applyAlignment="1">
      <alignment horizontal="center" vertical="center"/>
    </xf>
    <xf numFmtId="176" fontId="3" fillId="0" borderId="39" xfId="0" applyNumberFormat="1" applyFont="1" applyBorder="1" applyAlignment="1">
      <alignment horizontal="center" vertical="center"/>
    </xf>
    <xf numFmtId="176" fontId="11" fillId="0" borderId="84" xfId="0" applyNumberFormat="1" applyFont="1" applyFill="1" applyBorder="1" applyAlignment="1">
      <alignment horizontal="right" vertical="center"/>
    </xf>
    <xf numFmtId="176" fontId="11" fillId="0" borderId="38" xfId="0" applyNumberFormat="1" applyFont="1" applyFill="1" applyBorder="1" applyAlignment="1">
      <alignment horizontal="right" vertical="center"/>
    </xf>
    <xf numFmtId="176" fontId="11" fillId="0" borderId="39" xfId="0" applyNumberFormat="1" applyFont="1" applyFill="1" applyBorder="1" applyAlignment="1">
      <alignment horizontal="right" vertical="center"/>
    </xf>
    <xf numFmtId="176" fontId="3" fillId="0" borderId="38" xfId="0" applyNumberFormat="1" applyFont="1" applyFill="1" applyBorder="1" applyAlignment="1">
      <alignment horizontal="center" vertical="center"/>
    </xf>
    <xf numFmtId="176" fontId="3" fillId="0" borderId="55" xfId="0" applyNumberFormat="1" applyFont="1" applyFill="1" applyBorder="1" applyAlignment="1">
      <alignment horizontal="center" vertical="center"/>
    </xf>
    <xf numFmtId="176" fontId="11" fillId="2" borderId="2" xfId="0" applyNumberFormat="1" applyFont="1" applyFill="1" applyBorder="1" applyAlignment="1">
      <alignment horizontal="right" vertical="center"/>
    </xf>
    <xf numFmtId="176" fontId="11" fillId="2" borderId="3" xfId="0" applyNumberFormat="1" applyFont="1" applyFill="1" applyBorder="1" applyAlignment="1">
      <alignment horizontal="right" vertical="center"/>
    </xf>
    <xf numFmtId="176" fontId="3" fillId="0" borderId="25" xfId="0" applyNumberFormat="1" applyFont="1" applyFill="1" applyBorder="1" applyAlignment="1">
      <alignment horizontal="center" vertical="center"/>
    </xf>
    <xf numFmtId="176" fontId="3" fillId="0" borderId="28" xfId="0" applyNumberFormat="1" applyFont="1" applyFill="1" applyBorder="1" applyAlignment="1">
      <alignment horizontal="center" vertical="center"/>
    </xf>
    <xf numFmtId="0" fontId="3" fillId="0" borderId="46" xfId="0" applyNumberFormat="1" applyFont="1" applyBorder="1" applyAlignment="1">
      <alignment horizontal="center" vertical="center"/>
    </xf>
    <xf numFmtId="0" fontId="3" fillId="0" borderId="47" xfId="0" applyNumberFormat="1" applyFont="1" applyBorder="1" applyAlignment="1">
      <alignment horizontal="center" vertical="center"/>
    </xf>
    <xf numFmtId="176" fontId="3" fillId="0" borderId="10" xfId="0" applyNumberFormat="1" applyFont="1" applyFill="1" applyBorder="1" applyAlignment="1">
      <alignment horizontal="center" vertical="center"/>
    </xf>
    <xf numFmtId="176" fontId="3" fillId="0" borderId="31" xfId="0" applyNumberFormat="1" applyFont="1" applyFill="1" applyBorder="1" applyAlignment="1">
      <alignment horizontal="center" vertical="center"/>
    </xf>
    <xf numFmtId="179" fontId="5" fillId="2" borderId="40" xfId="0" applyNumberFormat="1" applyFont="1" applyFill="1" applyBorder="1" applyAlignment="1">
      <alignment horizontal="center" vertical="center"/>
    </xf>
    <xf numFmtId="179" fontId="8" fillId="2" borderId="55" xfId="0" applyNumberFormat="1" applyFont="1" applyFill="1" applyBorder="1" applyAlignment="1">
      <alignment horizontal="center" vertical="center"/>
    </xf>
    <xf numFmtId="12" fontId="5" fillId="0" borderId="0" xfId="0" applyNumberFormat="1" applyFont="1" applyAlignment="1">
      <alignment horizontal="center" vertical="center"/>
    </xf>
    <xf numFmtId="179" fontId="8" fillId="0" borderId="60" xfId="0" applyNumberFormat="1" applyFont="1" applyBorder="1" applyAlignment="1">
      <alignment horizontal="center" vertical="center"/>
    </xf>
    <xf numFmtId="179" fontId="8" fillId="0" borderId="54" xfId="0" applyNumberFormat="1" applyFont="1" applyBorder="1" applyAlignment="1">
      <alignment horizontal="center" vertical="center"/>
    </xf>
    <xf numFmtId="179" fontId="8" fillId="0" borderId="28" xfId="0" applyNumberFormat="1" applyFont="1" applyFill="1" applyBorder="1" applyAlignment="1" applyProtection="1">
      <alignment horizontal="center" vertical="center"/>
    </xf>
    <xf numFmtId="179" fontId="8" fillId="0" borderId="30" xfId="0" applyNumberFormat="1" applyFont="1" applyFill="1" applyBorder="1" applyAlignment="1" applyProtection="1">
      <alignment horizontal="center" vertical="center"/>
    </xf>
    <xf numFmtId="3" fontId="5" fillId="0" borderId="5" xfId="0" applyNumberFormat="1" applyFont="1" applyBorder="1" applyAlignment="1">
      <alignment horizontal="right" vertical="center"/>
    </xf>
    <xf numFmtId="3" fontId="5" fillId="0" borderId="11" xfId="0" applyNumberFormat="1" applyFont="1" applyBorder="1" applyAlignment="1">
      <alignment horizontal="right" vertical="center"/>
    </xf>
    <xf numFmtId="176" fontId="8" fillId="0" borderId="26" xfId="0" applyNumberFormat="1" applyFont="1" applyFill="1" applyBorder="1" applyAlignment="1">
      <alignment horizontal="right" vertical="center"/>
    </xf>
    <xf numFmtId="3" fontId="5" fillId="0" borderId="6" xfId="0" applyNumberFormat="1" applyFont="1" applyBorder="1" applyAlignment="1">
      <alignment horizontal="center" vertical="center"/>
    </xf>
    <xf numFmtId="3" fontId="5" fillId="0" borderId="8" xfId="0" applyNumberFormat="1" applyFont="1" applyBorder="1" applyAlignment="1">
      <alignment horizontal="center" vertical="center"/>
    </xf>
    <xf numFmtId="3" fontId="8" fillId="0" borderId="5" xfId="0" applyNumberFormat="1" applyFont="1" applyBorder="1" applyAlignment="1">
      <alignment horizontal="right" vertical="center"/>
    </xf>
    <xf numFmtId="3" fontId="8" fillId="0" borderId="11" xfId="0" applyNumberFormat="1" applyFont="1" applyBorder="1" applyAlignment="1">
      <alignment horizontal="right" vertical="center"/>
    </xf>
    <xf numFmtId="0" fontId="7" fillId="0" borderId="7" xfId="0" applyNumberFormat="1" applyFont="1" applyBorder="1" applyAlignment="1">
      <alignment horizontal="center" vertical="center"/>
    </xf>
    <xf numFmtId="0" fontId="7" fillId="0" borderId="11" xfId="0" applyNumberFormat="1" applyFont="1" applyBorder="1" applyAlignment="1">
      <alignment horizontal="center" vertical="center"/>
    </xf>
    <xf numFmtId="0" fontId="7" fillId="0" borderId="8" xfId="0" applyNumberFormat="1" applyFont="1" applyBorder="1" applyAlignment="1">
      <alignment horizontal="center" vertical="center"/>
    </xf>
    <xf numFmtId="0" fontId="7" fillId="0" borderId="4" xfId="0" applyNumberFormat="1" applyFont="1" applyBorder="1" applyAlignment="1">
      <alignment horizontal="center" vertical="center"/>
    </xf>
    <xf numFmtId="0" fontId="7" fillId="0" borderId="5" xfId="0" applyNumberFormat="1" applyFont="1" applyBorder="1" applyAlignment="1">
      <alignment horizontal="center" vertical="center"/>
    </xf>
    <xf numFmtId="0" fontId="7" fillId="0" borderId="6" xfId="0" applyNumberFormat="1" applyFont="1" applyBorder="1" applyAlignment="1">
      <alignment horizontal="center" vertical="center"/>
    </xf>
    <xf numFmtId="0" fontId="7" fillId="0" borderId="1" xfId="0" applyNumberFormat="1" applyFont="1" applyBorder="1" applyAlignment="1">
      <alignment horizontal="center" vertical="center"/>
    </xf>
    <xf numFmtId="0" fontId="7" fillId="0" borderId="2" xfId="0" applyNumberFormat="1" applyFont="1" applyBorder="1" applyAlignment="1">
      <alignment horizontal="center" vertical="center"/>
    </xf>
    <xf numFmtId="0" fontId="7" fillId="0" borderId="3" xfId="0" applyNumberFormat="1" applyFont="1" applyBorder="1" applyAlignment="1">
      <alignment horizontal="center" vertical="center"/>
    </xf>
    <xf numFmtId="0" fontId="7" fillId="0" borderId="9" xfId="0" applyNumberFormat="1" applyFont="1" applyBorder="1" applyAlignment="1">
      <alignment horizontal="center" vertical="center"/>
    </xf>
    <xf numFmtId="0" fontId="7" fillId="0" borderId="0" xfId="0" applyNumberFormat="1" applyFont="1" applyBorder="1" applyAlignment="1">
      <alignment horizontal="center" vertical="center"/>
    </xf>
    <xf numFmtId="0" fontId="7" fillId="0" borderId="10" xfId="0" applyNumberFormat="1" applyFont="1" applyBorder="1" applyAlignment="1">
      <alignment horizontal="center" vertical="center"/>
    </xf>
    <xf numFmtId="0" fontId="7" fillId="0" borderId="4" xfId="0" applyNumberFormat="1" applyFont="1" applyFill="1" applyBorder="1" applyAlignment="1">
      <alignment horizontal="center" vertical="center"/>
    </xf>
    <xf numFmtId="0" fontId="7" fillId="0" borderId="5" xfId="0" applyNumberFormat="1" applyFont="1" applyFill="1" applyBorder="1" applyAlignment="1">
      <alignment horizontal="center" vertical="center"/>
    </xf>
    <xf numFmtId="0" fontId="7" fillId="0" borderId="6" xfId="0" applyNumberFormat="1" applyFont="1" applyFill="1" applyBorder="1" applyAlignment="1">
      <alignment horizontal="center" vertical="center"/>
    </xf>
    <xf numFmtId="0" fontId="7" fillId="0" borderId="9" xfId="0" applyNumberFormat="1" applyFont="1" applyFill="1" applyBorder="1" applyAlignment="1">
      <alignment horizontal="center" vertical="center"/>
    </xf>
    <xf numFmtId="0" fontId="7" fillId="0" borderId="0" xfId="0" applyNumberFormat="1" applyFont="1" applyFill="1" applyBorder="1" applyAlignment="1">
      <alignment horizontal="center" vertical="center"/>
    </xf>
    <xf numFmtId="0" fontId="7" fillId="0" borderId="10" xfId="0" applyNumberFormat="1" applyFont="1" applyFill="1" applyBorder="1" applyAlignment="1">
      <alignment horizontal="center" vertical="center"/>
    </xf>
    <xf numFmtId="0" fontId="7" fillId="0" borderId="7" xfId="0" applyNumberFormat="1" applyFont="1" applyFill="1" applyBorder="1" applyAlignment="1">
      <alignment horizontal="center" vertical="center"/>
    </xf>
    <xf numFmtId="0" fontId="7" fillId="0" borderId="11" xfId="0" applyNumberFormat="1" applyFont="1" applyFill="1" applyBorder="1" applyAlignment="1">
      <alignment horizontal="center" vertical="center"/>
    </xf>
    <xf numFmtId="0" fontId="7" fillId="0" borderId="8" xfId="0" applyNumberFormat="1" applyFont="1" applyFill="1" applyBorder="1" applyAlignment="1">
      <alignment horizontal="center" vertical="center"/>
    </xf>
    <xf numFmtId="176" fontId="7" fillId="0" borderId="5" xfId="0" applyNumberFormat="1" applyFont="1" applyFill="1" applyBorder="1" applyAlignment="1">
      <alignment horizontal="center" vertical="center"/>
    </xf>
    <xf numFmtId="176" fontId="7" fillId="0" borderId="6" xfId="0" applyNumberFormat="1" applyFont="1" applyFill="1" applyBorder="1" applyAlignment="1">
      <alignment horizontal="center" vertical="center"/>
    </xf>
    <xf numFmtId="176" fontId="7" fillId="0" borderId="11" xfId="0" applyNumberFormat="1" applyFont="1" applyFill="1" applyBorder="1" applyAlignment="1">
      <alignment horizontal="center" vertical="center"/>
    </xf>
    <xf numFmtId="176" fontId="7" fillId="0" borderId="8" xfId="0" applyNumberFormat="1" applyFont="1" applyFill="1" applyBorder="1" applyAlignment="1">
      <alignment horizontal="center" vertical="center"/>
    </xf>
    <xf numFmtId="176" fontId="7" fillId="0" borderId="5" xfId="0" applyNumberFormat="1" applyFont="1" applyFill="1" applyBorder="1" applyAlignment="1">
      <alignment horizontal="right" vertical="center"/>
    </xf>
    <xf numFmtId="176" fontId="7" fillId="0" borderId="6" xfId="0" applyNumberFormat="1" applyFont="1" applyFill="1" applyBorder="1" applyAlignment="1">
      <alignment horizontal="right" vertical="center"/>
    </xf>
    <xf numFmtId="176" fontId="7" fillId="0" borderId="11" xfId="0" applyNumberFormat="1" applyFont="1" applyFill="1" applyBorder="1" applyAlignment="1">
      <alignment horizontal="right" vertical="center"/>
    </xf>
    <xf numFmtId="176" fontId="7" fillId="0" borderId="8" xfId="0" applyNumberFormat="1" applyFont="1" applyFill="1" applyBorder="1" applyAlignment="1">
      <alignment horizontal="right" vertical="center"/>
    </xf>
    <xf numFmtId="176" fontId="7" fillId="0" borderId="4" xfId="0" applyNumberFormat="1" applyFont="1" applyFill="1" applyBorder="1" applyAlignment="1">
      <alignment horizontal="center" vertical="center"/>
    </xf>
    <xf numFmtId="176" fontId="7" fillId="0" borderId="7" xfId="0" applyNumberFormat="1" applyFont="1" applyFill="1" applyBorder="1" applyAlignment="1">
      <alignment horizontal="center" vertical="center"/>
    </xf>
    <xf numFmtId="176" fontId="9" fillId="0" borderId="5" xfId="0" applyNumberFormat="1" applyFont="1" applyFill="1" applyBorder="1" applyAlignment="1">
      <alignment horizontal="center" vertical="center"/>
    </xf>
    <xf numFmtId="176" fontId="9" fillId="0" borderId="6" xfId="0" applyNumberFormat="1" applyFont="1" applyFill="1" applyBorder="1" applyAlignment="1">
      <alignment horizontal="center" vertical="center"/>
    </xf>
    <xf numFmtId="176" fontId="9" fillId="0" borderId="11" xfId="0" applyNumberFormat="1" applyFont="1" applyFill="1" applyBorder="1" applyAlignment="1">
      <alignment horizontal="center" vertical="center"/>
    </xf>
    <xf numFmtId="176" fontId="9" fillId="0" borderId="8" xfId="0" applyNumberFormat="1" applyFont="1" applyFill="1" applyBorder="1" applyAlignment="1">
      <alignment horizontal="center" vertical="center"/>
    </xf>
    <xf numFmtId="176" fontId="7" fillId="0" borderId="9" xfId="0" applyNumberFormat="1" applyFont="1" applyFill="1" applyBorder="1" applyAlignment="1">
      <alignment horizontal="center" vertical="center"/>
    </xf>
    <xf numFmtId="176" fontId="9" fillId="0" borderId="5" xfId="0" applyNumberFormat="1" applyFont="1" applyFill="1" applyBorder="1" applyAlignment="1">
      <alignment horizontal="right" vertical="center"/>
    </xf>
    <xf numFmtId="176" fontId="9" fillId="0" borderId="6" xfId="0" applyNumberFormat="1" applyFont="1" applyFill="1" applyBorder="1" applyAlignment="1">
      <alignment horizontal="right" vertical="center"/>
    </xf>
    <xf numFmtId="176" fontId="9" fillId="0" borderId="0" xfId="0" applyNumberFormat="1" applyFont="1" applyFill="1" applyBorder="1" applyAlignment="1">
      <alignment horizontal="right" vertical="center"/>
    </xf>
    <xf numFmtId="176" fontId="9" fillId="0" borderId="10" xfId="0" applyNumberFormat="1" applyFont="1" applyFill="1" applyBorder="1" applyAlignment="1">
      <alignment horizontal="right" vertical="center"/>
    </xf>
    <xf numFmtId="176" fontId="6" fillId="0" borderId="25" xfId="0" applyNumberFormat="1" applyFont="1" applyFill="1" applyBorder="1" applyAlignment="1">
      <alignment horizontal="center" vertical="center"/>
    </xf>
    <xf numFmtId="176" fontId="6" fillId="0" borderId="28" xfId="0" applyNumberFormat="1" applyFont="1" applyFill="1" applyBorder="1" applyAlignment="1">
      <alignment horizontal="center" vertical="center"/>
    </xf>
    <xf numFmtId="176" fontId="9" fillId="0" borderId="26" xfId="0" applyNumberFormat="1" applyFont="1" applyFill="1" applyBorder="1" applyAlignment="1">
      <alignment horizontal="right" vertical="center"/>
    </xf>
    <xf numFmtId="176" fontId="9" fillId="0" borderId="27" xfId="0" applyNumberFormat="1" applyFont="1" applyFill="1" applyBorder="1" applyAlignment="1">
      <alignment horizontal="right" vertical="center"/>
    </xf>
    <xf numFmtId="176" fontId="9" fillId="0" borderId="29" xfId="0" applyNumberFormat="1" applyFont="1" applyFill="1" applyBorder="1" applyAlignment="1">
      <alignment horizontal="right" vertical="center"/>
    </xf>
    <xf numFmtId="176" fontId="9" fillId="0" borderId="30" xfId="0" applyNumberFormat="1" applyFont="1" applyFill="1" applyBorder="1" applyAlignment="1">
      <alignment horizontal="right" vertical="center"/>
    </xf>
    <xf numFmtId="176" fontId="9" fillId="0" borderId="11" xfId="0" applyNumberFormat="1" applyFont="1" applyFill="1" applyBorder="1" applyAlignment="1">
      <alignment horizontal="right" vertical="center"/>
    </xf>
    <xf numFmtId="176" fontId="9" fillId="0" borderId="8" xfId="0" applyNumberFormat="1" applyFont="1" applyFill="1" applyBorder="1" applyAlignment="1">
      <alignment horizontal="right" vertical="center"/>
    </xf>
    <xf numFmtId="176" fontId="7" fillId="0" borderId="0" xfId="0" applyNumberFormat="1" applyFont="1" applyFill="1" applyBorder="1" applyAlignment="1">
      <alignment horizontal="right" vertical="center"/>
    </xf>
    <xf numFmtId="176" fontId="7" fillId="0" borderId="10" xfId="0" applyNumberFormat="1" applyFont="1" applyFill="1" applyBorder="1" applyAlignment="1">
      <alignment horizontal="right" vertical="center"/>
    </xf>
    <xf numFmtId="3" fontId="7" fillId="0" borderId="5" xfId="0" applyNumberFormat="1" applyFont="1" applyFill="1" applyBorder="1" applyAlignment="1">
      <alignment horizontal="right" vertical="center"/>
    </xf>
    <xf numFmtId="3" fontId="7" fillId="0" borderId="6" xfId="0" applyNumberFormat="1" applyFont="1" applyFill="1" applyBorder="1" applyAlignment="1">
      <alignment horizontal="right" vertical="center"/>
    </xf>
    <xf numFmtId="3" fontId="7" fillId="0" borderId="11" xfId="0" applyNumberFormat="1" applyFont="1" applyFill="1" applyBorder="1" applyAlignment="1">
      <alignment horizontal="right" vertical="center"/>
    </xf>
    <xf numFmtId="3" fontId="7" fillId="0" borderId="8" xfId="0" applyNumberFormat="1" applyFont="1" applyFill="1" applyBorder="1" applyAlignment="1">
      <alignment horizontal="right" vertical="center"/>
    </xf>
    <xf numFmtId="176" fontId="7" fillId="3" borderId="4" xfId="0" applyNumberFormat="1" applyFont="1" applyFill="1" applyBorder="1" applyAlignment="1">
      <alignment horizontal="center" vertical="center"/>
    </xf>
    <xf numFmtId="176" fontId="7" fillId="3" borderId="9" xfId="0" applyNumberFormat="1" applyFont="1" applyFill="1" applyBorder="1" applyAlignment="1">
      <alignment horizontal="center" vertical="center"/>
    </xf>
    <xf numFmtId="176" fontId="9" fillId="3" borderId="5" xfId="0" applyNumberFormat="1" applyFont="1" applyFill="1" applyBorder="1" applyAlignment="1">
      <alignment horizontal="right" vertical="center"/>
    </xf>
    <xf numFmtId="176" fontId="9" fillId="3" borderId="6" xfId="0" applyNumberFormat="1" applyFont="1" applyFill="1" applyBorder="1" applyAlignment="1">
      <alignment horizontal="right" vertical="center"/>
    </xf>
    <xf numFmtId="176" fontId="9" fillId="3" borderId="0" xfId="0" applyNumberFormat="1" applyFont="1" applyFill="1" applyBorder="1" applyAlignment="1">
      <alignment horizontal="right" vertical="center"/>
    </xf>
    <xf numFmtId="176" fontId="9" fillId="3" borderId="10" xfId="0" applyNumberFormat="1" applyFont="1" applyFill="1" applyBorder="1" applyAlignment="1">
      <alignment horizontal="right" vertical="center"/>
    </xf>
    <xf numFmtId="176" fontId="7" fillId="0" borderId="4" xfId="0" applyNumberFormat="1" applyFont="1" applyBorder="1" applyAlignment="1">
      <alignment horizontal="center" vertical="center"/>
    </xf>
    <xf numFmtId="176" fontId="7" fillId="0" borderId="9" xfId="0" applyNumberFormat="1" applyFont="1" applyBorder="1" applyAlignment="1">
      <alignment horizontal="center" vertical="center"/>
    </xf>
    <xf numFmtId="176" fontId="9" fillId="0" borderId="5" xfId="0" applyNumberFormat="1" applyFont="1" applyBorder="1" applyAlignment="1">
      <alignment horizontal="right" vertical="center"/>
    </xf>
    <xf numFmtId="176" fontId="9" fillId="0" borderId="6" xfId="0" applyNumberFormat="1" applyFont="1" applyBorder="1" applyAlignment="1">
      <alignment horizontal="right" vertical="center"/>
    </xf>
    <xf numFmtId="176" fontId="9" fillId="0" borderId="0" xfId="0" applyNumberFormat="1" applyFont="1" applyBorder="1" applyAlignment="1">
      <alignment horizontal="right" vertical="center"/>
    </xf>
    <xf numFmtId="176" fontId="9" fillId="0" borderId="10" xfId="0" applyNumberFormat="1" applyFont="1" applyBorder="1" applyAlignment="1">
      <alignment horizontal="right" vertical="center"/>
    </xf>
    <xf numFmtId="176" fontId="6" fillId="0" borderId="25" xfId="0" applyNumberFormat="1" applyFont="1" applyBorder="1" applyAlignment="1">
      <alignment horizontal="center" vertical="center"/>
    </xf>
    <xf numFmtId="176" fontId="6" fillId="0" borderId="28" xfId="0" applyNumberFormat="1" applyFont="1" applyBorder="1" applyAlignment="1">
      <alignment horizontal="center" vertical="center"/>
    </xf>
    <xf numFmtId="176" fontId="7" fillId="0" borderId="7" xfId="0" applyNumberFormat="1" applyFont="1" applyBorder="1" applyAlignment="1">
      <alignment horizontal="center" vertical="center"/>
    </xf>
    <xf numFmtId="176" fontId="7" fillId="0" borderId="61" xfId="0" applyNumberFormat="1" applyFont="1" applyBorder="1" applyAlignment="1">
      <alignment horizontal="center" vertical="center"/>
    </xf>
    <xf numFmtId="176" fontId="7" fillId="0" borderId="62" xfId="0" applyNumberFormat="1" applyFont="1" applyBorder="1" applyAlignment="1">
      <alignment horizontal="center" vertical="center"/>
    </xf>
    <xf numFmtId="176" fontId="7" fillId="0" borderId="63" xfId="0" applyNumberFormat="1" applyFont="1" applyBorder="1" applyAlignment="1">
      <alignment horizontal="center" vertical="center"/>
    </xf>
    <xf numFmtId="176" fontId="7" fillId="0" borderId="64" xfId="0" applyNumberFormat="1" applyFont="1" applyBorder="1" applyAlignment="1">
      <alignment horizontal="center" vertical="center"/>
    </xf>
    <xf numFmtId="176" fontId="7" fillId="0" borderId="65" xfId="0" applyNumberFormat="1" applyFont="1" applyBorder="1" applyAlignment="1">
      <alignment horizontal="center" vertical="center"/>
    </xf>
    <xf numFmtId="176" fontId="7" fillId="0" borderId="66" xfId="0" applyNumberFormat="1" applyFont="1" applyBorder="1" applyAlignment="1">
      <alignment horizontal="center" vertical="center"/>
    </xf>
    <xf numFmtId="176" fontId="7" fillId="0" borderId="67" xfId="0" applyNumberFormat="1" applyFont="1" applyBorder="1" applyAlignment="1">
      <alignment horizontal="center" vertical="center"/>
    </xf>
    <xf numFmtId="176" fontId="7" fillId="0" borderId="68" xfId="0" applyNumberFormat="1" applyFont="1" applyBorder="1" applyAlignment="1">
      <alignment horizontal="center" vertical="center"/>
    </xf>
    <xf numFmtId="176" fontId="7" fillId="0" borderId="69" xfId="0" applyNumberFormat="1" applyFont="1" applyBorder="1" applyAlignment="1">
      <alignment horizontal="center" vertical="center"/>
    </xf>
    <xf numFmtId="0" fontId="7" fillId="0" borderId="56" xfId="0" applyNumberFormat="1" applyFont="1" applyFill="1" applyBorder="1" applyAlignment="1" applyProtection="1">
      <alignment horizontal="center" vertical="center"/>
    </xf>
    <xf numFmtId="0" fontId="7" fillId="0" borderId="58" xfId="0" applyNumberFormat="1" applyFont="1" applyFill="1" applyBorder="1" applyAlignment="1" applyProtection="1">
      <alignment horizontal="center" vertical="center"/>
    </xf>
    <xf numFmtId="0" fontId="7" fillId="0" borderId="70" xfId="0" applyNumberFormat="1" applyFont="1" applyFill="1" applyBorder="1" applyAlignment="1" applyProtection="1">
      <alignment horizontal="center" vertical="center"/>
    </xf>
    <xf numFmtId="38" fontId="7" fillId="0" borderId="4" xfId="1" applyNumberFormat="1" applyFont="1" applyFill="1" applyBorder="1" applyAlignment="1">
      <alignment horizontal="center" vertical="center"/>
    </xf>
    <xf numFmtId="38" fontId="7" fillId="0" borderId="5" xfId="1" applyNumberFormat="1" applyFont="1" applyFill="1" applyBorder="1" applyAlignment="1">
      <alignment horizontal="center" vertical="center"/>
    </xf>
    <xf numFmtId="38" fontId="7" fillId="0" borderId="6" xfId="1" applyNumberFormat="1" applyFont="1" applyFill="1" applyBorder="1" applyAlignment="1">
      <alignment horizontal="center" vertical="center"/>
    </xf>
    <xf numFmtId="38" fontId="7" fillId="0" borderId="57" xfId="1" applyNumberFormat="1" applyFont="1" applyFill="1" applyBorder="1" applyAlignment="1">
      <alignment horizontal="center" vertical="center"/>
    </xf>
    <xf numFmtId="38" fontId="7" fillId="0" borderId="7" xfId="1" applyNumberFormat="1" applyFont="1" applyFill="1" applyBorder="1" applyAlignment="1">
      <alignment horizontal="center" vertical="center"/>
    </xf>
    <xf numFmtId="38" fontId="7" fillId="0" borderId="26" xfId="1" applyNumberFormat="1" applyFont="1" applyFill="1" applyBorder="1" applyAlignment="1">
      <alignment horizontal="center" vertical="center"/>
    </xf>
    <xf numFmtId="38" fontId="7" fillId="0" borderId="71" xfId="1" applyNumberFormat="1" applyFont="1" applyFill="1" applyBorder="1" applyAlignment="1">
      <alignment horizontal="center" vertical="center"/>
    </xf>
    <xf numFmtId="38" fontId="7" fillId="0" borderId="11" xfId="1" applyNumberFormat="1" applyFont="1" applyFill="1" applyBorder="1" applyAlignment="1">
      <alignment horizontal="center" vertical="center"/>
    </xf>
    <xf numFmtId="38" fontId="7" fillId="0" borderId="8" xfId="1" applyNumberFormat="1" applyFont="1" applyFill="1" applyBorder="1" applyAlignment="1">
      <alignment horizontal="center" vertical="center"/>
    </xf>
    <xf numFmtId="38" fontId="7" fillId="0" borderId="72" xfId="1" applyNumberFormat="1" applyFont="1" applyFill="1" applyBorder="1" applyAlignment="1">
      <alignment horizontal="center" vertical="center"/>
    </xf>
    <xf numFmtId="38" fontId="7" fillId="0" borderId="73" xfId="1" applyNumberFormat="1" applyFont="1" applyFill="1" applyBorder="1" applyAlignment="1">
      <alignment horizontal="center" vertical="center"/>
    </xf>
    <xf numFmtId="38" fontId="7" fillId="0" borderId="74" xfId="1" applyNumberFormat="1" applyFont="1" applyFill="1" applyBorder="1" applyAlignment="1">
      <alignment horizontal="center" vertical="center"/>
    </xf>
    <xf numFmtId="38" fontId="7" fillId="0" borderId="58" xfId="1" applyNumberFormat="1" applyFont="1" applyFill="1" applyBorder="1" applyAlignment="1">
      <alignment horizontal="center" vertical="center"/>
    </xf>
    <xf numFmtId="38" fontId="7" fillId="0" borderId="70" xfId="1" applyNumberFormat="1" applyFont="1" applyFill="1" applyBorder="1" applyAlignment="1">
      <alignment horizontal="center" vertical="center"/>
    </xf>
    <xf numFmtId="0" fontId="7" fillId="0" borderId="75" xfId="0" applyNumberFormat="1" applyFont="1" applyFill="1" applyBorder="1" applyAlignment="1">
      <alignment horizontal="center" vertical="center"/>
    </xf>
    <xf numFmtId="0" fontId="7" fillId="0" borderId="76" xfId="0" applyNumberFormat="1" applyFont="1" applyFill="1" applyBorder="1" applyAlignment="1">
      <alignment horizontal="center" vertical="center"/>
    </xf>
    <xf numFmtId="0" fontId="7" fillId="0" borderId="77" xfId="0" applyNumberFormat="1" applyFont="1" applyFill="1" applyBorder="1" applyAlignment="1">
      <alignment horizontal="center" vertical="center"/>
    </xf>
    <xf numFmtId="0" fontId="7" fillId="0" borderId="78" xfId="0" applyNumberFormat="1" applyFont="1" applyFill="1" applyBorder="1" applyAlignment="1">
      <alignment horizontal="center" vertical="center"/>
    </xf>
    <xf numFmtId="0" fontId="7" fillId="0" borderId="79" xfId="0" applyNumberFormat="1" applyFont="1" applyFill="1" applyBorder="1" applyAlignment="1">
      <alignment horizontal="center" vertical="center"/>
    </xf>
    <xf numFmtId="0" fontId="7" fillId="0" borderId="80" xfId="0" applyNumberFormat="1" applyFont="1" applyFill="1" applyBorder="1" applyAlignment="1">
      <alignment horizontal="center" vertical="center"/>
    </xf>
    <xf numFmtId="38" fontId="7" fillId="0" borderId="81" xfId="1" applyNumberFormat="1" applyFont="1" applyFill="1" applyBorder="1" applyAlignment="1">
      <alignment horizontal="center" vertical="center"/>
    </xf>
    <xf numFmtId="38" fontId="7" fillId="0" borderId="82" xfId="1" applyNumberFormat="1" applyFont="1" applyFill="1" applyBorder="1" applyAlignment="1">
      <alignment horizontal="center" vertical="center"/>
    </xf>
    <xf numFmtId="38" fontId="7" fillId="0" borderId="83" xfId="1" applyNumberFormat="1" applyFont="1" applyFill="1" applyBorder="1" applyAlignment="1">
      <alignment horizontal="center" vertical="center"/>
    </xf>
    <xf numFmtId="38" fontId="7" fillId="0" borderId="51" xfId="1" applyNumberFormat="1" applyFont="1" applyFill="1" applyBorder="1" applyAlignment="1">
      <alignment horizontal="center" vertical="center"/>
    </xf>
    <xf numFmtId="38" fontId="7" fillId="0" borderId="29" xfId="1" applyNumberFormat="1" applyFont="1" applyFill="1" applyBorder="1" applyAlignment="1">
      <alignment horizontal="center" vertical="center"/>
    </xf>
    <xf numFmtId="38" fontId="7" fillId="0" borderId="84" xfId="1" applyNumberFormat="1" applyFont="1" applyFill="1" applyBorder="1" applyAlignment="1">
      <alignment horizontal="center" vertical="center"/>
    </xf>
    <xf numFmtId="0" fontId="7" fillId="0" borderId="85" xfId="0" applyNumberFormat="1" applyFont="1" applyFill="1" applyBorder="1" applyAlignment="1">
      <alignment horizontal="center" vertical="center"/>
    </xf>
    <xf numFmtId="0" fontId="7" fillId="0" borderId="86" xfId="0" applyNumberFormat="1" applyFont="1" applyFill="1" applyBorder="1" applyAlignment="1">
      <alignment horizontal="center" vertical="center"/>
    </xf>
    <xf numFmtId="0" fontId="7" fillId="0" borderId="87" xfId="0" applyNumberFormat="1" applyFont="1" applyFill="1" applyBorder="1" applyAlignment="1">
      <alignment horizontal="center" vertical="center"/>
    </xf>
    <xf numFmtId="0" fontId="5" fillId="0" borderId="4" xfId="0" applyNumberFormat="1" applyFont="1" applyFill="1" applyBorder="1" applyAlignment="1">
      <alignment horizontal="center" vertical="center"/>
    </xf>
    <xf numFmtId="0" fontId="5" fillId="0" borderId="5" xfId="0" applyNumberFormat="1" applyFont="1" applyFill="1" applyBorder="1" applyAlignment="1">
      <alignment horizontal="center" vertical="center"/>
    </xf>
    <xf numFmtId="0" fontId="5" fillId="0" borderId="6" xfId="0" applyNumberFormat="1" applyFont="1" applyFill="1" applyBorder="1" applyAlignment="1">
      <alignment horizontal="center" vertical="center"/>
    </xf>
    <xf numFmtId="0" fontId="5" fillId="0" borderId="9" xfId="0" applyNumberFormat="1" applyFont="1" applyFill="1" applyBorder="1" applyAlignment="1">
      <alignment horizontal="center" vertical="center"/>
    </xf>
    <xf numFmtId="0" fontId="5" fillId="0" borderId="0" xfId="0" applyNumberFormat="1" applyFont="1" applyFill="1" applyBorder="1" applyAlignment="1">
      <alignment horizontal="center" vertical="center"/>
    </xf>
    <xf numFmtId="0" fontId="5" fillId="0" borderId="10" xfId="0" applyNumberFormat="1" applyFont="1" applyFill="1" applyBorder="1" applyAlignment="1">
      <alignment horizontal="center" vertical="center"/>
    </xf>
    <xf numFmtId="0" fontId="5" fillId="0" borderId="7" xfId="0" applyNumberFormat="1" applyFont="1" applyFill="1" applyBorder="1" applyAlignment="1">
      <alignment horizontal="center" vertical="center"/>
    </xf>
    <xf numFmtId="0" fontId="5" fillId="0" borderId="11" xfId="0" applyNumberFormat="1" applyFont="1" applyFill="1" applyBorder="1" applyAlignment="1">
      <alignment horizontal="center" vertical="center"/>
    </xf>
    <xf numFmtId="0" fontId="5" fillId="0" borderId="8" xfId="0" applyNumberFormat="1" applyFont="1" applyFill="1" applyBorder="1" applyAlignment="1">
      <alignment horizontal="center" vertical="center"/>
    </xf>
    <xf numFmtId="38" fontId="5" fillId="0" borderId="88" xfId="1" applyNumberFormat="1" applyFont="1" applyFill="1" applyBorder="1" applyAlignment="1">
      <alignment horizontal="center" vertical="center"/>
    </xf>
    <xf numFmtId="38" fontId="7" fillId="0" borderId="2" xfId="1" applyNumberFormat="1" applyFont="1" applyFill="1" applyBorder="1" applyAlignment="1">
      <alignment horizontal="center" vertical="center"/>
    </xf>
    <xf numFmtId="38" fontId="7" fillId="0" borderId="3" xfId="1" applyNumberFormat="1" applyFont="1" applyFill="1" applyBorder="1" applyAlignment="1">
      <alignment horizontal="center" vertical="center"/>
    </xf>
    <xf numFmtId="38" fontId="7" fillId="0" borderId="89" xfId="1" applyNumberFormat="1" applyFont="1" applyFill="1" applyBorder="1" applyAlignment="1">
      <alignment horizontal="center" vertical="center"/>
    </xf>
    <xf numFmtId="38" fontId="7" fillId="0" borderId="90" xfId="1" applyNumberFormat="1" applyFont="1" applyFill="1" applyBorder="1" applyAlignment="1">
      <alignment horizontal="center" vertical="center"/>
    </xf>
    <xf numFmtId="38" fontId="7" fillId="0" borderId="91" xfId="1" applyNumberFormat="1" applyFont="1" applyFill="1" applyBorder="1" applyAlignment="1">
      <alignment horizontal="center" vertical="center"/>
    </xf>
    <xf numFmtId="0" fontId="7" fillId="0" borderId="92" xfId="0" applyNumberFormat="1" applyFont="1" applyFill="1" applyBorder="1" applyAlignment="1">
      <alignment horizontal="center" vertical="center"/>
    </xf>
    <xf numFmtId="0" fontId="7" fillId="0" borderId="93" xfId="0" applyNumberFormat="1" applyFont="1" applyFill="1" applyBorder="1" applyAlignment="1">
      <alignment horizontal="center" vertical="center"/>
    </xf>
    <xf numFmtId="0" fontId="7" fillId="0" borderId="94" xfId="0" applyNumberFormat="1" applyFont="1" applyFill="1" applyBorder="1" applyAlignment="1">
      <alignment horizontal="center" vertical="center"/>
    </xf>
    <xf numFmtId="0" fontId="7" fillId="0" borderId="95" xfId="0" applyNumberFormat="1" applyFont="1" applyFill="1" applyBorder="1" applyAlignment="1">
      <alignment horizontal="center" vertical="center"/>
    </xf>
    <xf numFmtId="0" fontId="7" fillId="0" borderId="96" xfId="0" applyNumberFormat="1" applyFont="1" applyFill="1" applyBorder="1" applyAlignment="1">
      <alignment horizontal="center" vertical="center"/>
    </xf>
    <xf numFmtId="0" fontId="7" fillId="0" borderId="97" xfId="0" applyNumberFormat="1" applyFont="1" applyFill="1" applyBorder="1" applyAlignment="1">
      <alignment horizontal="center" vertical="center"/>
    </xf>
    <xf numFmtId="0" fontId="7" fillId="0" borderId="51" xfId="0" applyNumberFormat="1" applyFont="1" applyFill="1" applyBorder="1" applyAlignment="1">
      <alignment horizontal="center" vertical="center"/>
    </xf>
    <xf numFmtId="0" fontId="7" fillId="0" borderId="29" xfId="0" applyNumberFormat="1" applyFont="1" applyFill="1" applyBorder="1" applyAlignment="1">
      <alignment horizontal="center" vertical="center"/>
    </xf>
    <xf numFmtId="0" fontId="7" fillId="0" borderId="84" xfId="0" applyNumberFormat="1" applyFont="1" applyFill="1" applyBorder="1" applyAlignment="1">
      <alignment horizontal="center" vertical="center"/>
    </xf>
    <xf numFmtId="0" fontId="7" fillId="0" borderId="25" xfId="0" applyNumberFormat="1" applyFont="1" applyFill="1" applyBorder="1" applyAlignment="1">
      <alignment horizontal="center" vertical="center"/>
    </xf>
    <xf numFmtId="0" fontId="7" fillId="0" borderId="26" xfId="0" applyNumberFormat="1" applyFont="1" applyFill="1" applyBorder="1" applyAlignment="1">
      <alignment horizontal="center" vertical="center"/>
    </xf>
    <xf numFmtId="0" fontId="7" fillId="0" borderId="71" xfId="0" applyNumberFormat="1" applyFont="1" applyFill="1" applyBorder="1" applyAlignment="1">
      <alignment horizontal="center" vertical="center"/>
    </xf>
    <xf numFmtId="0" fontId="7" fillId="0" borderId="52" xfId="0" applyNumberFormat="1" applyFont="1" applyFill="1" applyBorder="1" applyAlignment="1">
      <alignment horizontal="center" vertical="center"/>
    </xf>
    <xf numFmtId="0" fontId="7" fillId="0" borderId="35" xfId="0" applyNumberFormat="1" applyFont="1" applyFill="1" applyBorder="1" applyAlignment="1">
      <alignment horizontal="center" vertical="center"/>
    </xf>
    <xf numFmtId="0" fontId="7" fillId="0" borderId="38" xfId="0" applyNumberFormat="1" applyFont="1" applyFill="1" applyBorder="1" applyAlignment="1">
      <alignment horizontal="center" vertical="center"/>
    </xf>
    <xf numFmtId="0" fontId="7" fillId="0" borderId="39" xfId="0" applyNumberFormat="1" applyFont="1" applyFill="1" applyBorder="1" applyAlignment="1">
      <alignment horizontal="center" vertical="center"/>
    </xf>
    <xf numFmtId="0" fontId="7" fillId="0" borderId="98" xfId="0" applyNumberFormat="1" applyFont="1" applyFill="1" applyBorder="1" applyAlignment="1">
      <alignment horizontal="center" vertical="center"/>
    </xf>
    <xf numFmtId="0" fontId="7" fillId="0" borderId="58" xfId="0" applyNumberFormat="1" applyFont="1" applyFill="1" applyBorder="1" applyAlignment="1">
      <alignment horizontal="center" vertical="center"/>
    </xf>
    <xf numFmtId="0" fontId="7" fillId="0" borderId="70" xfId="0" applyNumberFormat="1" applyFont="1" applyFill="1" applyBorder="1" applyAlignment="1">
      <alignment horizontal="center" vertical="center"/>
    </xf>
    <xf numFmtId="0" fontId="7" fillId="0" borderId="99" xfId="0" applyNumberFormat="1" applyFont="1" applyFill="1" applyBorder="1" applyAlignment="1">
      <alignment horizontal="center" vertical="center"/>
    </xf>
    <xf numFmtId="0" fontId="7" fillId="0" borderId="28" xfId="0" applyNumberFormat="1" applyFont="1" applyFill="1" applyBorder="1" applyAlignment="1">
      <alignment horizontal="center" vertical="center"/>
    </xf>
    <xf numFmtId="0" fontId="7" fillId="0" borderId="57" xfId="0" applyNumberFormat="1" applyFont="1" applyFill="1" applyBorder="1" applyAlignment="1">
      <alignment horizontal="center" vertical="center"/>
    </xf>
    <xf numFmtId="0" fontId="7" fillId="0" borderId="40" xfId="0" applyNumberFormat="1" applyFont="1" applyFill="1" applyBorder="1" applyAlignment="1">
      <alignment horizontal="center" vertical="center"/>
    </xf>
    <xf numFmtId="38" fontId="7" fillId="0" borderId="38" xfId="1" applyNumberFormat="1" applyFont="1" applyFill="1" applyBorder="1" applyAlignment="1">
      <alignment horizontal="center" vertical="center"/>
    </xf>
    <xf numFmtId="38" fontId="7" fillId="0" borderId="39" xfId="1" applyNumberFormat="1" applyFont="1" applyFill="1" applyBorder="1" applyAlignment="1">
      <alignment horizontal="center" vertical="center"/>
    </xf>
    <xf numFmtId="38" fontId="7" fillId="0" borderId="100" xfId="1" applyNumberFormat="1" applyFont="1" applyFill="1" applyBorder="1" applyAlignment="1">
      <alignment horizontal="center" vertical="center"/>
    </xf>
    <xf numFmtId="38" fontId="7" fillId="0" borderId="101" xfId="1" applyNumberFormat="1" applyFont="1" applyFill="1" applyBorder="1" applyAlignment="1">
      <alignment horizontal="center" vertical="center"/>
    </xf>
    <xf numFmtId="38" fontId="7" fillId="0" borderId="102" xfId="1" applyNumberFormat="1" applyFont="1" applyFill="1" applyBorder="1" applyAlignment="1">
      <alignment horizontal="center" vertical="center"/>
    </xf>
    <xf numFmtId="38" fontId="7" fillId="0" borderId="9" xfId="1" applyNumberFormat="1" applyFont="1" applyFill="1" applyBorder="1" applyAlignment="1">
      <alignment horizontal="center" vertical="center"/>
    </xf>
    <xf numFmtId="38" fontId="7" fillId="0" borderId="0" xfId="1" applyNumberFormat="1" applyFont="1" applyFill="1" applyBorder="1" applyAlignment="1">
      <alignment horizontal="center" vertical="center"/>
    </xf>
    <xf numFmtId="38" fontId="7" fillId="0" borderId="10" xfId="1" applyNumberFormat="1" applyFont="1" applyFill="1" applyBorder="1" applyAlignment="1">
      <alignment horizontal="center" vertical="center"/>
    </xf>
    <xf numFmtId="0" fontId="7" fillId="0" borderId="103" xfId="0" applyNumberFormat="1" applyFont="1" applyFill="1" applyBorder="1" applyAlignment="1">
      <alignment horizontal="center" vertical="center"/>
    </xf>
    <xf numFmtId="0" fontId="7" fillId="0" borderId="104" xfId="0" applyNumberFormat="1" applyFont="1" applyFill="1" applyBorder="1" applyAlignment="1">
      <alignment horizontal="center" vertical="center"/>
    </xf>
    <xf numFmtId="0" fontId="7" fillId="0" borderId="105" xfId="0" applyNumberFormat="1" applyFont="1" applyFill="1" applyBorder="1" applyAlignment="1">
      <alignment horizontal="center" vertical="center"/>
    </xf>
    <xf numFmtId="9" fontId="7" fillId="0" borderId="5" xfId="1" applyNumberFormat="1" applyFont="1" applyFill="1" applyBorder="1" applyAlignment="1">
      <alignment horizontal="center" vertical="center"/>
    </xf>
    <xf numFmtId="9" fontId="7" fillId="0" borderId="6" xfId="1" applyNumberFormat="1" applyFont="1" applyFill="1" applyBorder="1" applyAlignment="1">
      <alignment horizontal="center" vertical="center"/>
    </xf>
    <xf numFmtId="9" fontId="7" fillId="0" borderId="29" xfId="1" applyNumberFormat="1" applyFont="1" applyFill="1" applyBorder="1" applyAlignment="1">
      <alignment horizontal="center" vertical="center"/>
    </xf>
    <xf numFmtId="9" fontId="7" fillId="0" borderId="84" xfId="1" applyNumberFormat="1" applyFont="1" applyFill="1" applyBorder="1" applyAlignment="1">
      <alignment horizontal="center" vertical="center"/>
    </xf>
    <xf numFmtId="3" fontId="9" fillId="0" borderId="5" xfId="0" applyNumberFormat="1" applyFont="1" applyFill="1" applyBorder="1" applyAlignment="1" applyProtection="1">
      <alignment horizontal="right" vertical="center"/>
    </xf>
    <xf numFmtId="3" fontId="9" fillId="0" borderId="6" xfId="0" applyNumberFormat="1" applyFont="1" applyFill="1" applyBorder="1" applyAlignment="1" applyProtection="1">
      <alignment horizontal="right" vertical="center"/>
    </xf>
    <xf numFmtId="0" fontId="9" fillId="0" borderId="57" xfId="0" applyNumberFormat="1" applyFont="1" applyBorder="1" applyAlignment="1">
      <alignment horizontal="center" vertical="center"/>
    </xf>
    <xf numFmtId="0" fontId="9" fillId="0" borderId="7" xfId="0" applyNumberFormat="1" applyFont="1" applyBorder="1" applyAlignment="1">
      <alignment horizontal="center" vertical="center"/>
    </xf>
    <xf numFmtId="3" fontId="9" fillId="0" borderId="26" xfId="0" applyNumberFormat="1" applyFont="1" applyFill="1" applyBorder="1" applyAlignment="1" applyProtection="1">
      <alignment horizontal="right" vertical="center"/>
    </xf>
    <xf numFmtId="3" fontId="9" fillId="0" borderId="71" xfId="0" applyNumberFormat="1" applyFont="1" applyFill="1" applyBorder="1" applyAlignment="1" applyProtection="1">
      <alignment horizontal="right" vertical="center"/>
    </xf>
    <xf numFmtId="3" fontId="9" fillId="0" borderId="11" xfId="0" applyNumberFormat="1" applyFont="1" applyFill="1" applyBorder="1" applyAlignment="1" applyProtection="1">
      <alignment horizontal="right" vertical="center"/>
    </xf>
    <xf numFmtId="3" fontId="9" fillId="0" borderId="8" xfId="0" applyNumberFormat="1" applyFont="1" applyFill="1" applyBorder="1" applyAlignment="1" applyProtection="1">
      <alignment horizontal="right" vertical="center"/>
    </xf>
    <xf numFmtId="3" fontId="9" fillId="0" borderId="38" xfId="0" applyNumberFormat="1" applyFont="1" applyFill="1" applyBorder="1" applyAlignment="1" applyProtection="1">
      <alignment horizontal="right" vertical="center"/>
    </xf>
    <xf numFmtId="3" fontId="9" fillId="0" borderId="39" xfId="0" applyNumberFormat="1" applyFont="1" applyFill="1" applyBorder="1" applyAlignment="1" applyProtection="1">
      <alignment horizontal="right" vertical="center"/>
    </xf>
    <xf numFmtId="3" fontId="9" fillId="0" borderId="58" xfId="0" applyNumberFormat="1" applyFont="1" applyFill="1" applyBorder="1" applyAlignment="1" applyProtection="1">
      <alignment horizontal="right" vertical="center"/>
    </xf>
    <xf numFmtId="3" fontId="9" fillId="0" borderId="70" xfId="0" applyNumberFormat="1" applyFont="1" applyFill="1" applyBorder="1" applyAlignment="1" applyProtection="1">
      <alignment horizontal="right" vertical="center"/>
    </xf>
    <xf numFmtId="9" fontId="7" fillId="0" borderId="0" xfId="1" applyNumberFormat="1" applyFont="1" applyFill="1" applyBorder="1" applyAlignment="1">
      <alignment horizontal="center" vertical="center"/>
    </xf>
    <xf numFmtId="9" fontId="7" fillId="0" borderId="11" xfId="1" applyNumberFormat="1" applyFont="1" applyFill="1" applyBorder="1" applyAlignment="1">
      <alignment horizontal="center" vertical="center"/>
    </xf>
    <xf numFmtId="0" fontId="9" fillId="0" borderId="9" xfId="0" applyNumberFormat="1" applyFont="1" applyBorder="1" applyAlignment="1">
      <alignment horizontal="center" vertical="center"/>
    </xf>
    <xf numFmtId="9" fontId="7" fillId="0" borderId="26" xfId="1" applyNumberFormat="1" applyFont="1" applyFill="1" applyBorder="1" applyAlignment="1">
      <alignment horizontal="center" vertical="center"/>
    </xf>
    <xf numFmtId="9" fontId="7" fillId="0" borderId="71" xfId="1" applyNumberFormat="1" applyFont="1" applyFill="1" applyBorder="1" applyAlignment="1">
      <alignment horizontal="center" vertical="center"/>
    </xf>
    <xf numFmtId="9" fontId="7" fillId="0" borderId="8" xfId="1" applyNumberFormat="1" applyFont="1" applyFill="1" applyBorder="1" applyAlignment="1">
      <alignment horizontal="center" vertical="center"/>
    </xf>
    <xf numFmtId="176" fontId="9" fillId="0" borderId="26" xfId="1" applyNumberFormat="1" applyFont="1" applyFill="1" applyBorder="1" applyAlignment="1" applyProtection="1">
      <alignment horizontal="right" vertical="center"/>
    </xf>
    <xf numFmtId="176" fontId="9" fillId="0" borderId="27" xfId="1" applyNumberFormat="1" applyFont="1" applyFill="1" applyBorder="1" applyAlignment="1" applyProtection="1">
      <alignment horizontal="right" vertical="center"/>
    </xf>
    <xf numFmtId="176" fontId="9" fillId="0" borderId="29" xfId="1" applyNumberFormat="1" applyFont="1" applyFill="1" applyBorder="1" applyAlignment="1" applyProtection="1">
      <alignment horizontal="right" vertical="center"/>
    </xf>
    <xf numFmtId="176" fontId="9" fillId="0" borderId="30" xfId="1" applyNumberFormat="1" applyFont="1" applyFill="1" applyBorder="1" applyAlignment="1" applyProtection="1">
      <alignment horizontal="right" vertical="center"/>
    </xf>
    <xf numFmtId="3" fontId="9" fillId="0" borderId="2" xfId="0" applyNumberFormat="1" applyFont="1" applyFill="1" applyBorder="1" applyAlignment="1" applyProtection="1">
      <alignment horizontal="right" vertical="center"/>
    </xf>
    <xf numFmtId="3" fontId="9" fillId="0" borderId="3" xfId="0" applyNumberFormat="1" applyFont="1" applyFill="1" applyBorder="1" applyAlignment="1" applyProtection="1">
      <alignment horizontal="right" vertical="center"/>
    </xf>
    <xf numFmtId="176" fontId="9" fillId="0" borderId="2" xfId="0" applyNumberFormat="1" applyFont="1" applyBorder="1" applyAlignment="1">
      <alignment horizontal="center" vertical="center"/>
    </xf>
    <xf numFmtId="0" fontId="9" fillId="0" borderId="2" xfId="0" applyNumberFormat="1" applyFont="1" applyBorder="1" applyAlignment="1">
      <alignment horizontal="center" vertical="center"/>
    </xf>
    <xf numFmtId="0" fontId="9" fillId="0" borderId="3" xfId="0" applyNumberFormat="1" applyFont="1" applyBorder="1" applyAlignment="1">
      <alignment horizontal="center" vertical="center"/>
    </xf>
    <xf numFmtId="3" fontId="9" fillId="0" borderId="0" xfId="0" applyNumberFormat="1" applyFont="1" applyFill="1" applyBorder="1" applyAlignment="1" applyProtection="1">
      <alignment horizontal="right" vertical="center"/>
    </xf>
    <xf numFmtId="3" fontId="9" fillId="0" borderId="10" xfId="0" applyNumberFormat="1" applyFont="1" applyFill="1" applyBorder="1" applyAlignment="1" applyProtection="1">
      <alignment horizontal="right" vertical="center"/>
    </xf>
    <xf numFmtId="3" fontId="9" fillId="0" borderId="9" xfId="0" applyNumberFormat="1" applyFont="1" applyFill="1" applyBorder="1" applyAlignment="1" applyProtection="1">
      <alignment horizontal="center" vertical="center"/>
    </xf>
    <xf numFmtId="3" fontId="9" fillId="0" borderId="7" xfId="0" applyNumberFormat="1" applyFont="1" applyFill="1" applyBorder="1" applyAlignment="1" applyProtection="1">
      <alignment horizontal="center" vertical="center"/>
    </xf>
    <xf numFmtId="176" fontId="9" fillId="0" borderId="0" xfId="0" applyNumberFormat="1" applyFont="1" applyFill="1" applyBorder="1" applyAlignment="1" applyProtection="1">
      <alignment horizontal="right" vertical="center"/>
    </xf>
    <xf numFmtId="176" fontId="9" fillId="0" borderId="11" xfId="0" applyNumberFormat="1" applyFont="1" applyFill="1" applyBorder="1" applyAlignment="1" applyProtection="1">
      <alignment horizontal="right" vertical="center"/>
    </xf>
    <xf numFmtId="3" fontId="6" fillId="0" borderId="25" xfId="1" applyNumberFormat="1" applyFont="1" applyFill="1" applyBorder="1" applyAlignment="1" applyProtection="1">
      <alignment horizontal="center" vertical="center"/>
    </xf>
    <xf numFmtId="3" fontId="6" fillId="0" borderId="28" xfId="1" applyNumberFormat="1" applyFont="1" applyFill="1" applyBorder="1" applyAlignment="1" applyProtection="1">
      <alignment horizontal="center" vertical="center"/>
    </xf>
    <xf numFmtId="0" fontId="5" fillId="0" borderId="4" xfId="0" applyNumberFormat="1" applyFont="1" applyBorder="1" applyAlignment="1">
      <alignment horizontal="center" vertical="center"/>
    </xf>
    <xf numFmtId="0" fontId="5" fillId="0" borderId="5" xfId="0" applyNumberFormat="1" applyFont="1" applyBorder="1" applyAlignment="1">
      <alignment horizontal="center" vertical="center"/>
    </xf>
    <xf numFmtId="0" fontId="5" fillId="0" borderId="6" xfId="0" applyNumberFormat="1" applyFont="1" applyBorder="1" applyAlignment="1">
      <alignment horizontal="center" vertical="center"/>
    </xf>
    <xf numFmtId="0" fontId="5" fillId="0" borderId="7" xfId="0" applyNumberFormat="1" applyFont="1" applyBorder="1" applyAlignment="1">
      <alignment horizontal="center" vertical="center"/>
    </xf>
    <xf numFmtId="0" fontId="5" fillId="0" borderId="11" xfId="0" applyNumberFormat="1" applyFont="1" applyBorder="1" applyAlignment="1">
      <alignment horizontal="center" vertical="center"/>
    </xf>
    <xf numFmtId="0" fontId="5" fillId="0" borderId="8" xfId="0" applyNumberFormat="1" applyFont="1" applyBorder="1" applyAlignment="1">
      <alignment horizontal="center" vertical="center"/>
    </xf>
    <xf numFmtId="176" fontId="9" fillId="0" borderId="26" xfId="0" applyNumberFormat="1" applyFont="1" applyFill="1" applyBorder="1" applyAlignment="1" applyProtection="1">
      <alignment horizontal="right" vertical="center"/>
    </xf>
    <xf numFmtId="176" fontId="9" fillId="0" borderId="27" xfId="0" applyNumberFormat="1" applyFont="1" applyFill="1" applyBorder="1" applyAlignment="1" applyProtection="1">
      <alignment horizontal="right" vertical="center"/>
    </xf>
    <xf numFmtId="176" fontId="9" fillId="0" borderId="29" xfId="0" applyNumberFormat="1" applyFont="1" applyFill="1" applyBorder="1" applyAlignment="1" applyProtection="1">
      <alignment horizontal="right" vertical="center"/>
    </xf>
    <xf numFmtId="176" fontId="9" fillId="0" borderId="30" xfId="0" applyNumberFormat="1" applyFont="1" applyFill="1" applyBorder="1" applyAlignment="1" applyProtection="1">
      <alignment horizontal="right" vertical="center"/>
    </xf>
    <xf numFmtId="176" fontId="9" fillId="0" borderId="84" xfId="1" applyNumberFormat="1" applyFont="1" applyFill="1" applyBorder="1" applyAlignment="1" applyProtection="1">
      <alignment horizontal="right" vertical="center"/>
    </xf>
    <xf numFmtId="176" fontId="9" fillId="0" borderId="71" xfId="1" applyNumberFormat="1" applyFont="1" applyFill="1" applyBorder="1" applyAlignment="1" applyProtection="1">
      <alignment horizontal="right" vertical="center"/>
    </xf>
    <xf numFmtId="176" fontId="9" fillId="0" borderId="38" xfId="0" applyNumberFormat="1" applyFont="1" applyFill="1" applyBorder="1" applyAlignment="1" applyProtection="1">
      <alignment horizontal="right" vertical="center"/>
    </xf>
    <xf numFmtId="176" fontId="9" fillId="0" borderId="39" xfId="0" applyNumberFormat="1" applyFont="1" applyFill="1" applyBorder="1" applyAlignment="1" applyProtection="1">
      <alignment horizontal="right" vertical="center"/>
    </xf>
    <xf numFmtId="176" fontId="9" fillId="0" borderId="58" xfId="0" applyNumberFormat="1" applyFont="1" applyFill="1" applyBorder="1" applyAlignment="1" applyProtection="1">
      <alignment horizontal="right" vertical="center"/>
    </xf>
    <xf numFmtId="176" fontId="9" fillId="0" borderId="70" xfId="0" applyNumberFormat="1" applyFont="1" applyFill="1" applyBorder="1" applyAlignment="1" applyProtection="1">
      <alignment horizontal="right" vertical="center"/>
    </xf>
    <xf numFmtId="0" fontId="9" fillId="0" borderId="4" xfId="0" applyNumberFormat="1" applyFont="1" applyBorder="1" applyAlignment="1">
      <alignment horizontal="center" vertical="center"/>
    </xf>
    <xf numFmtId="0" fontId="9" fillId="0" borderId="51" xfId="0" applyNumberFormat="1" applyFont="1" applyBorder="1" applyAlignment="1">
      <alignment horizontal="center" vertical="center"/>
    </xf>
    <xf numFmtId="3" fontId="9" fillId="0" borderId="29" xfId="0" applyNumberFormat="1" applyFont="1" applyFill="1" applyBorder="1" applyAlignment="1" applyProtection="1">
      <alignment horizontal="right" vertical="center"/>
    </xf>
    <xf numFmtId="3" fontId="9" fillId="0" borderId="84" xfId="0" applyNumberFormat="1" applyFont="1" applyFill="1" applyBorder="1" applyAlignment="1" applyProtection="1">
      <alignment horizontal="right" vertical="center"/>
    </xf>
    <xf numFmtId="3" fontId="9" fillId="0" borderId="4" xfId="0" applyNumberFormat="1" applyFont="1" applyFill="1" applyBorder="1" applyAlignment="1" applyProtection="1">
      <alignment horizontal="center" vertical="center"/>
    </xf>
    <xf numFmtId="3" fontId="9" fillId="0" borderId="51" xfId="0" applyNumberFormat="1" applyFont="1" applyFill="1" applyBorder="1" applyAlignment="1" applyProtection="1">
      <alignment horizontal="center" vertical="center"/>
    </xf>
    <xf numFmtId="176" fontId="9" fillId="0" borderId="5" xfId="0" applyNumberFormat="1" applyFont="1" applyFill="1" applyBorder="1" applyAlignment="1" applyProtection="1">
      <alignment horizontal="right" vertical="center"/>
    </xf>
    <xf numFmtId="3" fontId="6" fillId="0" borderId="25" xfId="0" applyNumberFormat="1" applyFont="1" applyFill="1" applyBorder="1" applyAlignment="1" applyProtection="1">
      <alignment horizontal="center" vertical="center"/>
    </xf>
    <xf numFmtId="3" fontId="6" fillId="0" borderId="28" xfId="0" applyNumberFormat="1" applyFont="1" applyFill="1" applyBorder="1" applyAlignment="1" applyProtection="1">
      <alignment horizontal="center" vertical="center"/>
    </xf>
    <xf numFmtId="176" fontId="9" fillId="0" borderId="6" xfId="0" applyNumberFormat="1" applyFont="1" applyFill="1" applyBorder="1" applyAlignment="1" applyProtection="1">
      <alignment horizontal="right" vertical="center"/>
    </xf>
    <xf numFmtId="3" fontId="9" fillId="0" borderId="57" xfId="0" applyNumberFormat="1" applyFont="1" applyFill="1" applyBorder="1" applyAlignment="1" applyProtection="1">
      <alignment horizontal="center" vertical="center"/>
    </xf>
    <xf numFmtId="0" fontId="5" fillId="0" borderId="106" xfId="0" applyNumberFormat="1" applyFont="1" applyBorder="1" applyAlignment="1">
      <alignment horizontal="center" vertical="center"/>
    </xf>
    <xf numFmtId="0" fontId="5" fillId="0" borderId="107" xfId="0" applyNumberFormat="1" applyFont="1" applyBorder="1" applyAlignment="1">
      <alignment horizontal="center" vertical="center"/>
    </xf>
    <xf numFmtId="0" fontId="5" fillId="0" borderId="108" xfId="0" applyNumberFormat="1" applyFont="1" applyBorder="1" applyAlignment="1">
      <alignment horizontal="center" vertical="center"/>
    </xf>
    <xf numFmtId="0" fontId="5" fillId="0" borderId="109" xfId="0" applyNumberFormat="1" applyFont="1" applyBorder="1" applyAlignment="1">
      <alignment horizontal="center" vertical="center"/>
    </xf>
    <xf numFmtId="0" fontId="5" fillId="0" borderId="110" xfId="0" applyNumberFormat="1" applyFont="1" applyBorder="1" applyAlignment="1">
      <alignment horizontal="center" vertical="center"/>
    </xf>
    <xf numFmtId="0" fontId="5" fillId="0" borderId="111" xfId="0" applyNumberFormat="1" applyFont="1" applyBorder="1" applyAlignment="1">
      <alignment horizontal="center" vertical="center"/>
    </xf>
    <xf numFmtId="0" fontId="7" fillId="0" borderId="9" xfId="0" applyNumberFormat="1" applyFont="1" applyBorder="1" applyAlignment="1">
      <alignment horizontal="center"/>
    </xf>
    <xf numFmtId="0" fontId="7" fillId="0" borderId="0" xfId="0" applyNumberFormat="1" applyFont="1" applyBorder="1" applyAlignment="1">
      <alignment horizontal="center"/>
    </xf>
    <xf numFmtId="0" fontId="7" fillId="0" borderId="10" xfId="0" applyNumberFormat="1" applyFont="1" applyBorder="1" applyAlignment="1">
      <alignment horizontal="center"/>
    </xf>
    <xf numFmtId="0" fontId="7" fillId="0" borderId="7" xfId="0" applyNumberFormat="1" applyFont="1" applyBorder="1" applyAlignment="1">
      <alignment horizontal="center" vertical="top"/>
    </xf>
    <xf numFmtId="0" fontId="7" fillId="0" borderId="11" xfId="0" applyNumberFormat="1" applyFont="1" applyBorder="1" applyAlignment="1">
      <alignment horizontal="center" vertical="top"/>
    </xf>
    <xf numFmtId="0" fontId="7" fillId="0" borderId="8" xfId="0" applyNumberFormat="1" applyFont="1" applyBorder="1" applyAlignment="1">
      <alignment horizontal="center" vertical="top"/>
    </xf>
    <xf numFmtId="176" fontId="8" fillId="0" borderId="5" xfId="0" applyNumberFormat="1" applyFont="1" applyFill="1" applyBorder="1" applyAlignment="1">
      <alignment horizontal="center" vertical="center"/>
    </xf>
    <xf numFmtId="176" fontId="8" fillId="0" borderId="6" xfId="0" applyNumberFormat="1" applyFont="1" applyFill="1" applyBorder="1" applyAlignment="1">
      <alignment horizontal="center" vertical="center"/>
    </xf>
    <xf numFmtId="3" fontId="8" fillId="0" borderId="5" xfId="0" applyNumberFormat="1" applyFont="1" applyBorder="1" applyAlignment="1">
      <alignment horizontal="center" vertical="center"/>
    </xf>
    <xf numFmtId="3" fontId="8" fillId="0" borderId="6" xfId="0" applyNumberFormat="1" applyFont="1" applyBorder="1" applyAlignment="1">
      <alignment horizontal="center" vertical="center"/>
    </xf>
    <xf numFmtId="3" fontId="8" fillId="0" borderId="0" xfId="0" applyNumberFormat="1" applyFont="1" applyBorder="1" applyAlignment="1">
      <alignment horizontal="center" vertical="center"/>
    </xf>
    <xf numFmtId="3" fontId="8" fillId="0" borderId="10" xfId="0" applyNumberFormat="1" applyFont="1" applyBorder="1" applyAlignment="1">
      <alignment horizontal="center" vertical="center"/>
    </xf>
    <xf numFmtId="0" fontId="6" fillId="0" borderId="25" xfId="0" applyNumberFormat="1" applyFont="1" applyBorder="1" applyAlignment="1">
      <alignment horizontal="center" vertical="center"/>
    </xf>
    <xf numFmtId="0" fontId="6" fillId="0" borderId="28" xfId="0" applyNumberFormat="1" applyFont="1" applyBorder="1" applyAlignment="1">
      <alignment horizontal="center" vertical="center"/>
    </xf>
    <xf numFmtId="3" fontId="8" fillId="0" borderId="4" xfId="0" applyNumberFormat="1" applyFont="1" applyBorder="1" applyAlignment="1">
      <alignment horizontal="right" vertical="center"/>
    </xf>
    <xf numFmtId="3" fontId="8" fillId="0" borderId="7" xfId="0" applyNumberFormat="1" applyFont="1" applyBorder="1" applyAlignment="1">
      <alignment horizontal="right" vertical="center"/>
    </xf>
    <xf numFmtId="3" fontId="8" fillId="0" borderId="26" xfId="0" applyNumberFormat="1" applyFont="1" applyBorder="1" applyAlignment="1">
      <alignment horizontal="right" vertical="center"/>
    </xf>
    <xf numFmtId="3" fontId="8" fillId="0" borderId="29" xfId="0" applyNumberFormat="1" applyFont="1" applyBorder="1" applyAlignment="1">
      <alignment horizontal="right" vertical="center"/>
    </xf>
    <xf numFmtId="176" fontId="8" fillId="0" borderId="5" xfId="0" applyNumberFormat="1" applyFont="1" applyFill="1" applyBorder="1" applyAlignment="1" applyProtection="1">
      <alignment vertical="center"/>
    </xf>
    <xf numFmtId="176" fontId="8" fillId="0" borderId="6" xfId="0" applyNumberFormat="1" applyFont="1" applyFill="1" applyBorder="1" applyAlignment="1" applyProtection="1">
      <alignment vertical="center"/>
    </xf>
    <xf numFmtId="176" fontId="8" fillId="0" borderId="11" xfId="0" applyNumberFormat="1" applyFont="1" applyFill="1" applyBorder="1" applyAlignment="1" applyProtection="1">
      <alignment vertical="center"/>
    </xf>
    <xf numFmtId="176" fontId="8" fillId="0" borderId="8" xfId="0" applyNumberFormat="1" applyFont="1" applyFill="1" applyBorder="1" applyAlignment="1" applyProtection="1">
      <alignment vertical="center"/>
    </xf>
    <xf numFmtId="176" fontId="5" fillId="0" borderId="5" xfId="0" applyNumberFormat="1" applyFont="1" applyFill="1" applyBorder="1" applyAlignment="1" applyProtection="1">
      <alignment vertical="center"/>
    </xf>
    <xf numFmtId="176" fontId="5" fillId="0" borderId="6" xfId="0" applyNumberFormat="1" applyFont="1" applyFill="1" applyBorder="1" applyAlignment="1" applyProtection="1">
      <alignment vertical="center"/>
    </xf>
    <xf numFmtId="176" fontId="5" fillId="0" borderId="11" xfId="0" applyNumberFormat="1" applyFont="1" applyFill="1" applyBorder="1" applyAlignment="1" applyProtection="1">
      <alignment vertical="center"/>
    </xf>
    <xf numFmtId="176" fontId="5" fillId="0" borderId="8" xfId="0" applyNumberFormat="1" applyFont="1" applyFill="1" applyBorder="1" applyAlignment="1" applyProtection="1">
      <alignment vertical="center"/>
    </xf>
    <xf numFmtId="0" fontId="5" fillId="0" borderId="1" xfId="0" applyNumberFormat="1" applyFont="1" applyBorder="1" applyAlignment="1">
      <alignment horizontal="center" vertical="center"/>
    </xf>
    <xf numFmtId="0" fontId="5" fillId="0" borderId="3" xfId="0" applyNumberFormat="1" applyFont="1" applyBorder="1" applyAlignment="1">
      <alignment horizontal="center" vertical="center"/>
    </xf>
    <xf numFmtId="176" fontId="8" fillId="0" borderId="0" xfId="0" applyNumberFormat="1" applyFont="1" applyFill="1" applyBorder="1" applyAlignment="1" applyProtection="1">
      <alignment vertical="center"/>
    </xf>
    <xf numFmtId="176" fontId="8" fillId="0" borderId="10" xfId="0" applyNumberFormat="1" applyFont="1" applyFill="1" applyBorder="1" applyAlignment="1" applyProtection="1">
      <alignment vertical="center"/>
    </xf>
    <xf numFmtId="176" fontId="8" fillId="0" borderId="26" xfId="0" applyNumberFormat="1" applyFont="1" applyFill="1" applyBorder="1" applyAlignment="1" applyProtection="1">
      <alignment vertical="center"/>
    </xf>
    <xf numFmtId="176" fontId="8" fillId="0" borderId="27" xfId="0" applyNumberFormat="1" applyFont="1" applyFill="1" applyBorder="1" applyAlignment="1" applyProtection="1">
      <alignment vertical="center"/>
    </xf>
    <xf numFmtId="176" fontId="8" fillId="0" borderId="29" xfId="0" applyNumberFormat="1" applyFont="1" applyFill="1" applyBorder="1" applyAlignment="1" applyProtection="1">
      <alignment vertical="center"/>
    </xf>
    <xf numFmtId="176" fontId="8" fillId="0" borderId="30" xfId="0" applyNumberFormat="1" applyFont="1" applyFill="1" applyBorder="1" applyAlignment="1" applyProtection="1">
      <alignment vertical="center"/>
    </xf>
    <xf numFmtId="0" fontId="5" fillId="0" borderId="4" xfId="0" applyNumberFormat="1" applyFont="1" applyFill="1" applyBorder="1" applyAlignment="1">
      <alignment horizontal="center" vertical="center" wrapText="1"/>
    </xf>
    <xf numFmtId="176" fontId="8" fillId="0" borderId="0" xfId="0" applyNumberFormat="1" applyFont="1" applyFill="1" applyBorder="1" applyAlignment="1">
      <alignment horizontal="center" vertical="center"/>
    </xf>
    <xf numFmtId="176" fontId="8" fillId="0" borderId="10" xfId="0" applyNumberFormat="1" applyFont="1" applyFill="1" applyBorder="1" applyAlignment="1">
      <alignment horizontal="center" vertical="center"/>
    </xf>
    <xf numFmtId="176" fontId="8" fillId="0" borderId="4" xfId="0" applyNumberFormat="1" applyFont="1" applyBorder="1" applyAlignment="1">
      <alignment horizontal="right" vertical="center"/>
    </xf>
    <xf numFmtId="0" fontId="8" fillId="0" borderId="5" xfId="0" applyNumberFormat="1" applyFont="1" applyBorder="1" applyAlignment="1">
      <alignment horizontal="right" vertical="center"/>
    </xf>
    <xf numFmtId="0" fontId="8" fillId="0" borderId="7" xfId="0" applyNumberFormat="1" applyFont="1" applyBorder="1" applyAlignment="1">
      <alignment horizontal="right" vertical="center"/>
    </xf>
    <xf numFmtId="0" fontId="8" fillId="0" borderId="11" xfId="0" applyNumberFormat="1" applyFont="1" applyBorder="1" applyAlignment="1">
      <alignment horizontal="right" vertical="center"/>
    </xf>
    <xf numFmtId="176" fontId="6" fillId="0" borderId="0" xfId="0" applyNumberFormat="1" applyFont="1" applyFill="1" applyBorder="1" applyAlignment="1" applyProtection="1">
      <alignment horizontal="center" vertical="center"/>
    </xf>
    <xf numFmtId="0" fontId="6" fillId="0" borderId="0" xfId="0" applyNumberFormat="1" applyFont="1" applyFill="1" applyBorder="1" applyAlignment="1" applyProtection="1">
      <alignment horizontal="center" vertical="center"/>
    </xf>
    <xf numFmtId="176" fontId="5" fillId="0" borderId="0" xfId="0" applyNumberFormat="1" applyFont="1" applyFill="1" applyBorder="1" applyAlignment="1" applyProtection="1">
      <alignment vertical="center"/>
    </xf>
    <xf numFmtId="0" fontId="5" fillId="0" borderId="0" xfId="0" applyNumberFormat="1" applyFont="1" applyFill="1" applyBorder="1" applyAlignment="1" applyProtection="1">
      <alignment vertical="center"/>
    </xf>
    <xf numFmtId="176" fontId="5" fillId="0" borderId="0" xfId="0" applyNumberFormat="1" applyFont="1" applyFill="1" applyBorder="1" applyAlignment="1" applyProtection="1">
      <alignment horizontal="center" vertical="center"/>
    </xf>
    <xf numFmtId="0" fontId="5" fillId="0" borderId="0" xfId="0" applyNumberFormat="1" applyFont="1" applyFill="1" applyBorder="1" applyAlignment="1" applyProtection="1">
      <alignment horizontal="center" vertical="center"/>
    </xf>
    <xf numFmtId="38" fontId="7" fillId="0" borderId="5" xfId="1" applyNumberFormat="1" applyFont="1" applyFill="1" applyBorder="1" applyAlignment="1" applyProtection="1">
      <alignment horizontal="center" vertical="center"/>
    </xf>
    <xf numFmtId="176" fontId="9" fillId="0" borderId="26" xfId="0" applyNumberFormat="1" applyFont="1" applyBorder="1" applyAlignment="1">
      <alignment horizontal="right" vertical="center"/>
    </xf>
    <xf numFmtId="176" fontId="9" fillId="0" borderId="27" xfId="0" applyNumberFormat="1" applyFont="1" applyBorder="1" applyAlignment="1">
      <alignment horizontal="right" vertical="center"/>
    </xf>
    <xf numFmtId="176" fontId="9" fillId="0" borderId="29" xfId="0" applyNumberFormat="1" applyFont="1" applyBorder="1" applyAlignment="1">
      <alignment horizontal="right" vertical="center"/>
    </xf>
    <xf numFmtId="176" fontId="9" fillId="0" borderId="30" xfId="0" applyNumberFormat="1" applyFont="1" applyBorder="1" applyAlignment="1">
      <alignment horizontal="right" vertical="center"/>
    </xf>
    <xf numFmtId="176" fontId="7" fillId="0" borderId="0" xfId="0" applyNumberFormat="1" applyFont="1" applyFill="1" applyBorder="1" applyAlignment="1" applyProtection="1">
      <alignment horizontal="center" vertical="center"/>
    </xf>
    <xf numFmtId="0" fontId="7" fillId="0" borderId="0" xfId="0" applyNumberFormat="1" applyFont="1" applyFill="1" applyBorder="1" applyAlignment="1" applyProtection="1">
      <alignment horizontal="center" vertical="center"/>
    </xf>
  </cellXfs>
  <cellStyles count="3">
    <cellStyle name="パーセント" xfId="2" builtinId="5"/>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0</xdr:colOff>
      <xdr:row>16</xdr:row>
      <xdr:rowOff>171449</xdr:rowOff>
    </xdr:from>
    <xdr:to>
      <xdr:col>28</xdr:col>
      <xdr:colOff>0</xdr:colOff>
      <xdr:row>16</xdr:row>
      <xdr:rowOff>171449</xdr:rowOff>
    </xdr:to>
    <xdr:cxnSp macro="">
      <xdr:nvCxnSpPr>
        <xdr:cNvPr id="3" name="直線コネクタ 2">
          <a:extLst>
            <a:ext uri="{FF2B5EF4-FFF2-40B4-BE49-F238E27FC236}">
              <a16:creationId xmlns:a16="http://schemas.microsoft.com/office/drawing/2014/main" id="{00000000-0008-0000-0000-000003000000}"/>
            </a:ext>
          </a:extLst>
        </xdr:cNvPr>
        <xdr:cNvCxnSpPr/>
      </xdr:nvCxnSpPr>
      <xdr:spPr>
        <a:xfrm>
          <a:off x="209550" y="3219450"/>
          <a:ext cx="5657850" cy="0"/>
        </a:xfrm>
        <a:prstGeom prst="line">
          <a:avLst/>
        </a:prstGeom>
        <a:ln w="1587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190500</xdr:colOff>
      <xdr:row>19</xdr:row>
      <xdr:rowOff>85724</xdr:rowOff>
    </xdr:from>
    <xdr:to>
      <xdr:col>11</xdr:col>
      <xdr:colOff>28575</xdr:colOff>
      <xdr:row>21</xdr:row>
      <xdr:rowOff>95250</xdr:rowOff>
    </xdr:to>
    <xdr:sp macro="" textlink="">
      <xdr:nvSpPr>
        <xdr:cNvPr id="4" name="正方形/長方形 3">
          <a:extLst>
            <a:ext uri="{FF2B5EF4-FFF2-40B4-BE49-F238E27FC236}">
              <a16:creationId xmlns:a16="http://schemas.microsoft.com/office/drawing/2014/main" id="{00000000-0008-0000-0000-000004000000}"/>
            </a:ext>
          </a:extLst>
        </xdr:cNvPr>
        <xdr:cNvSpPr/>
      </xdr:nvSpPr>
      <xdr:spPr>
        <a:xfrm>
          <a:off x="1028700" y="3705225"/>
          <a:ext cx="1304925" cy="390525"/>
        </a:xfrm>
        <a:prstGeom prst="rect">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overflow" horzOverflow="overflow" wrap="square" lIns="90170" tIns="46990" rIns="90170" bIns="46990" anchor="ctr"/>
        <a:lstStyle/>
        <a:p>
          <a:pPr algn="l">
            <a:lnSpc>
              <a:spcPct val="100000"/>
            </a:lnSpc>
          </a:pPr>
          <a:endParaRPr/>
        </a:p>
      </xdr:txBody>
    </xdr:sp>
    <xdr:clientData/>
  </xdr:twoCellAnchor>
  <xdr:twoCellAnchor>
    <xdr:from>
      <xdr:col>11</xdr:col>
      <xdr:colOff>123824</xdr:colOff>
      <xdr:row>19</xdr:row>
      <xdr:rowOff>85724</xdr:rowOff>
    </xdr:from>
    <xdr:to>
      <xdr:col>17</xdr:col>
      <xdr:colOff>171449</xdr:colOff>
      <xdr:row>21</xdr:row>
      <xdr:rowOff>95250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2428875" y="3705225"/>
          <a:ext cx="1304925" cy="390525"/>
        </a:xfrm>
        <a:prstGeom prst="rect">
          <a:avLst/>
        </a:prstGeom>
        <a:pattFill prst="pct5">
          <a:fgClr>
            <a:schemeClr val="tx1"/>
          </a:fgClr>
          <a:bgClr>
            <a:schemeClr val="bg1"/>
          </a:bgClr>
        </a:pattFill>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overflow" horzOverflow="overflow" wrap="square" lIns="90170" tIns="46990" rIns="90170" bIns="46990" anchor="ctr"/>
        <a:lstStyle/>
        <a:p>
          <a:pPr algn="l">
            <a:lnSpc>
              <a:spcPct val="100000"/>
            </a:lnSpc>
          </a:pPr>
          <a:endParaRPr/>
        </a:p>
      </xdr:txBody>
    </xdr:sp>
    <xdr:clientData/>
  </xdr:twoCellAnchor>
  <xdr:twoCellAnchor>
    <xdr:from>
      <xdr:col>18</xdr:col>
      <xdr:colOff>123824</xdr:colOff>
      <xdr:row>19</xdr:row>
      <xdr:rowOff>85724</xdr:rowOff>
    </xdr:from>
    <xdr:to>
      <xdr:col>24</xdr:col>
      <xdr:colOff>19050</xdr:colOff>
      <xdr:row>21</xdr:row>
      <xdr:rowOff>114300</xdr:rowOff>
    </xdr:to>
    <xdr:sp macro="" textlink="">
      <xdr:nvSpPr>
        <xdr:cNvPr id="9" name="フリーフォーム: 図形 8">
          <a:extLst>
            <a:ext uri="{FF2B5EF4-FFF2-40B4-BE49-F238E27FC236}">
              <a16:creationId xmlns:a16="http://schemas.microsoft.com/office/drawing/2014/main" id="{00000000-0008-0000-0000-000009000000}"/>
            </a:ext>
          </a:extLst>
        </xdr:cNvPr>
        <xdr:cNvSpPr/>
      </xdr:nvSpPr>
      <xdr:spPr>
        <a:xfrm>
          <a:off x="3895725" y="3705225"/>
          <a:ext cx="1152525" cy="409575"/>
        </a:xfrm>
        <a:custGeom>
          <a:avLst/>
          <a:gdLst>
            <a:gd name="connsiteX0" fmla="*/ 4885 w 1050193"/>
            <a:gd name="connsiteY0" fmla="*/ 0 h 402981"/>
            <a:gd name="connsiteX1" fmla="*/ 632558 w 1050193"/>
            <a:gd name="connsiteY1" fmla="*/ 0 h 402981"/>
            <a:gd name="connsiteX2" fmla="*/ 632558 w 1050193"/>
            <a:gd name="connsiteY2" fmla="*/ 112347 h 402981"/>
            <a:gd name="connsiteX3" fmla="*/ 1050193 w 1050193"/>
            <a:gd name="connsiteY3" fmla="*/ 112347 h 402981"/>
            <a:gd name="connsiteX4" fmla="*/ 1050193 w 1050193"/>
            <a:gd name="connsiteY4" fmla="*/ 402981 h 402981"/>
            <a:gd name="connsiteX5" fmla="*/ 0 w 1050193"/>
            <a:gd name="connsiteY5" fmla="*/ 402981 h 402981"/>
            <a:gd name="connsiteX6" fmla="*/ 4885 w 1050193"/>
            <a:gd name="connsiteY6" fmla="*/ 0 h 40298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1050193" h="402981">
              <a:moveTo>
                <a:pt x="4885" y="0"/>
              </a:moveTo>
              <a:lnTo>
                <a:pt x="632558" y="0"/>
              </a:lnTo>
              <a:lnTo>
                <a:pt x="632558" y="112347"/>
              </a:lnTo>
              <a:lnTo>
                <a:pt x="1050193" y="112347"/>
              </a:lnTo>
              <a:lnTo>
                <a:pt x="1050193" y="402981"/>
              </a:lnTo>
              <a:lnTo>
                <a:pt x="0" y="402981"/>
              </a:lnTo>
              <a:cubicBezTo>
                <a:pt x="1628" y="268654"/>
                <a:pt x="3257" y="134327"/>
                <a:pt x="4885" y="0"/>
              </a:cubicBezTo>
              <a:close/>
            </a:path>
          </a:pathLst>
        </a:cu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overflow" horzOverflow="overflow" wrap="square" lIns="90170" tIns="46990" rIns="90170" bIns="46990" anchor="ctr"/>
        <a:lstStyle/>
        <a:p>
          <a:pPr algn="l">
            <a:lnSpc>
              <a:spcPct val="100000"/>
            </a:lnSpc>
          </a:pPr>
          <a:endParaRPr/>
        </a:p>
      </xdr:txBody>
    </xdr:sp>
    <xdr:clientData/>
  </xdr:twoCellAnchor>
  <xdr:twoCellAnchor>
    <xdr:from>
      <xdr:col>5</xdr:col>
      <xdr:colOff>47625</xdr:colOff>
      <xdr:row>22</xdr:row>
      <xdr:rowOff>114300</xdr:rowOff>
    </xdr:from>
    <xdr:to>
      <xdr:col>9</xdr:col>
      <xdr:colOff>161925</xdr:colOff>
      <xdr:row>29</xdr:row>
      <xdr:rowOff>57150</xdr:rowOff>
    </xdr:to>
    <xdr:sp macro="" textlink="">
      <xdr:nvSpPr>
        <xdr:cNvPr id="10" name="正方形/長方形 9">
          <a:extLst>
            <a:ext uri="{FF2B5EF4-FFF2-40B4-BE49-F238E27FC236}">
              <a16:creationId xmlns:a16="http://schemas.microsoft.com/office/drawing/2014/main" id="{00000000-0008-0000-0000-00000A000000}"/>
            </a:ext>
          </a:extLst>
        </xdr:cNvPr>
        <xdr:cNvSpPr/>
      </xdr:nvSpPr>
      <xdr:spPr>
        <a:xfrm>
          <a:off x="1095375" y="4305300"/>
          <a:ext cx="952500" cy="1276350"/>
        </a:xfrm>
        <a:prstGeom prst="rect">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overflow" horzOverflow="overflow" wrap="square" lIns="90170" tIns="46990" rIns="90170" bIns="46990" anchor="ctr"/>
        <a:lstStyle/>
        <a:p>
          <a:pPr algn="l">
            <a:lnSpc>
              <a:spcPct val="100000"/>
            </a:lnSpc>
          </a:pPr>
          <a:endParaRPr/>
        </a:p>
      </xdr:txBody>
    </xdr:sp>
    <xdr:clientData/>
  </xdr:twoCellAnchor>
  <xdr:twoCellAnchor>
    <xdr:from>
      <xdr:col>5</xdr:col>
      <xdr:colOff>28575</xdr:colOff>
      <xdr:row>29</xdr:row>
      <xdr:rowOff>171449</xdr:rowOff>
    </xdr:from>
    <xdr:to>
      <xdr:col>10</xdr:col>
      <xdr:colOff>133350</xdr:colOff>
      <xdr:row>32</xdr:row>
      <xdr:rowOff>85724</xdr:rowOff>
    </xdr:to>
    <xdr:sp macro="" textlink="">
      <xdr:nvSpPr>
        <xdr:cNvPr id="11" name="正方形/長方形 10">
          <a:extLst>
            <a:ext uri="{FF2B5EF4-FFF2-40B4-BE49-F238E27FC236}">
              <a16:creationId xmlns:a16="http://schemas.microsoft.com/office/drawing/2014/main" id="{00000000-0008-0000-0000-00000B000000}"/>
            </a:ext>
          </a:extLst>
        </xdr:cNvPr>
        <xdr:cNvSpPr/>
      </xdr:nvSpPr>
      <xdr:spPr>
        <a:xfrm>
          <a:off x="1076325" y="5695950"/>
          <a:ext cx="1152525" cy="485775"/>
        </a:xfrm>
        <a:prstGeom prst="rect">
          <a:avLst/>
        </a:prstGeom>
        <a:pattFill prst="pct5">
          <a:fgClr>
            <a:schemeClr val="tx1"/>
          </a:fgClr>
          <a:bgClr>
            <a:schemeClr val="bg1"/>
          </a:bgClr>
        </a:pattFill>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overflow" horzOverflow="overflow" wrap="square" lIns="90170" tIns="46990" rIns="90170" bIns="46990" anchor="ctr"/>
        <a:lstStyle/>
        <a:p>
          <a:pPr algn="l">
            <a:lnSpc>
              <a:spcPct val="100000"/>
            </a:lnSpc>
          </a:pPr>
          <a:endParaRPr/>
        </a:p>
      </xdr:txBody>
    </xdr:sp>
    <xdr:clientData/>
  </xdr:twoCellAnchor>
  <xdr:twoCellAnchor>
    <xdr:from>
      <xdr:col>11</xdr:col>
      <xdr:colOff>114300</xdr:colOff>
      <xdr:row>23</xdr:row>
      <xdr:rowOff>57150</xdr:rowOff>
    </xdr:from>
    <xdr:to>
      <xdr:col>17</xdr:col>
      <xdr:colOff>142875</xdr:colOff>
      <xdr:row>29</xdr:row>
      <xdr:rowOff>47625</xdr:rowOff>
    </xdr:to>
    <xdr:sp macro="" textlink="">
      <xdr:nvSpPr>
        <xdr:cNvPr id="12" name="フリーフォーム: 図形 11">
          <a:extLst>
            <a:ext uri="{FF2B5EF4-FFF2-40B4-BE49-F238E27FC236}">
              <a16:creationId xmlns:a16="http://schemas.microsoft.com/office/drawing/2014/main" id="{00000000-0008-0000-0000-00000C000000}"/>
            </a:ext>
          </a:extLst>
        </xdr:cNvPr>
        <xdr:cNvSpPr/>
      </xdr:nvSpPr>
      <xdr:spPr>
        <a:xfrm>
          <a:off x="2419350" y="4438650"/>
          <a:ext cx="1285875" cy="1133475"/>
        </a:xfrm>
        <a:custGeom>
          <a:avLst/>
          <a:gdLst>
            <a:gd name="connsiteX0" fmla="*/ 4885 w 1050193"/>
            <a:gd name="connsiteY0" fmla="*/ 0 h 402981"/>
            <a:gd name="connsiteX1" fmla="*/ 632558 w 1050193"/>
            <a:gd name="connsiteY1" fmla="*/ 0 h 402981"/>
            <a:gd name="connsiteX2" fmla="*/ 632558 w 1050193"/>
            <a:gd name="connsiteY2" fmla="*/ 112347 h 402981"/>
            <a:gd name="connsiteX3" fmla="*/ 1050193 w 1050193"/>
            <a:gd name="connsiteY3" fmla="*/ 112347 h 402981"/>
            <a:gd name="connsiteX4" fmla="*/ 1050193 w 1050193"/>
            <a:gd name="connsiteY4" fmla="*/ 402981 h 402981"/>
            <a:gd name="connsiteX5" fmla="*/ 0 w 1050193"/>
            <a:gd name="connsiteY5" fmla="*/ 402981 h 402981"/>
            <a:gd name="connsiteX6" fmla="*/ 4885 w 1050193"/>
            <a:gd name="connsiteY6" fmla="*/ 0 h 40298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1050193" h="402981">
              <a:moveTo>
                <a:pt x="4885" y="0"/>
              </a:moveTo>
              <a:lnTo>
                <a:pt x="632558" y="0"/>
              </a:lnTo>
              <a:lnTo>
                <a:pt x="632558" y="112347"/>
              </a:lnTo>
              <a:lnTo>
                <a:pt x="1050193" y="112347"/>
              </a:lnTo>
              <a:lnTo>
                <a:pt x="1050193" y="402981"/>
              </a:lnTo>
              <a:lnTo>
                <a:pt x="0" y="402981"/>
              </a:lnTo>
              <a:cubicBezTo>
                <a:pt x="1628" y="268654"/>
                <a:pt x="3257" y="134327"/>
                <a:pt x="4885" y="0"/>
              </a:cubicBezTo>
              <a:close/>
            </a:path>
          </a:pathLst>
        </a:custGeom>
        <a:pattFill prst="pct5">
          <a:fgClr>
            <a:schemeClr val="tx1"/>
          </a:fgClr>
          <a:bgClr>
            <a:schemeClr val="bg1"/>
          </a:bgClr>
        </a:pattFill>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overflow" horzOverflow="overflow" wrap="square" lIns="90170" tIns="46990" rIns="90170" bIns="46990" anchor="ctr"/>
        <a:lstStyle/>
        <a:p>
          <a:pPr algn="l">
            <a:lnSpc>
              <a:spcPct val="100000"/>
            </a:lnSpc>
          </a:pPr>
          <a:endParaRPr/>
        </a:p>
      </xdr:txBody>
    </xdr:sp>
    <xdr:clientData/>
  </xdr:twoCellAnchor>
  <xdr:twoCellAnchor>
    <xdr:from>
      <xdr:col>19</xdr:col>
      <xdr:colOff>152400</xdr:colOff>
      <xdr:row>23</xdr:row>
      <xdr:rowOff>133350</xdr:rowOff>
    </xdr:from>
    <xdr:to>
      <xdr:col>24</xdr:col>
      <xdr:colOff>19050</xdr:colOff>
      <xdr:row>32</xdr:row>
      <xdr:rowOff>9525</xdr:rowOff>
    </xdr:to>
    <xdr:sp macro="" textlink="">
      <xdr:nvSpPr>
        <xdr:cNvPr id="13" name="正方形/長方形 12">
          <a:extLst>
            <a:ext uri="{FF2B5EF4-FFF2-40B4-BE49-F238E27FC236}">
              <a16:creationId xmlns:a16="http://schemas.microsoft.com/office/drawing/2014/main" id="{00000000-0008-0000-0000-00000D000000}"/>
            </a:ext>
          </a:extLst>
        </xdr:cNvPr>
        <xdr:cNvSpPr/>
      </xdr:nvSpPr>
      <xdr:spPr>
        <a:xfrm>
          <a:off x="4133850" y="4514850"/>
          <a:ext cx="914400" cy="1590675"/>
        </a:xfrm>
        <a:prstGeom prst="rect">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overflow" horzOverflow="overflow" wrap="square" lIns="90170" tIns="46990" rIns="90170" bIns="46990" anchor="ctr"/>
        <a:lstStyle/>
        <a:p>
          <a:pPr algn="l">
            <a:lnSpc>
              <a:spcPct val="100000"/>
            </a:lnSpc>
          </a:pPr>
          <a:endParaRPr/>
        </a:p>
      </xdr:txBody>
    </xdr:sp>
    <xdr:clientData/>
  </xdr:twoCellAnchor>
  <xdr:twoCellAnchor>
    <xdr:from>
      <xdr:col>11</xdr:col>
      <xdr:colOff>114300</xdr:colOff>
      <xdr:row>30</xdr:row>
      <xdr:rowOff>9525</xdr:rowOff>
    </xdr:from>
    <xdr:to>
      <xdr:col>17</xdr:col>
      <xdr:colOff>142875</xdr:colOff>
      <xdr:row>32</xdr:row>
      <xdr:rowOff>28575</xdr:rowOff>
    </xdr:to>
    <xdr:sp macro="" textlink="">
      <xdr:nvSpPr>
        <xdr:cNvPr id="14" name="正方形/長方形 13">
          <a:extLst>
            <a:ext uri="{FF2B5EF4-FFF2-40B4-BE49-F238E27FC236}">
              <a16:creationId xmlns:a16="http://schemas.microsoft.com/office/drawing/2014/main" id="{00000000-0008-0000-0000-00000E000000}"/>
            </a:ext>
          </a:extLst>
        </xdr:cNvPr>
        <xdr:cNvSpPr/>
      </xdr:nvSpPr>
      <xdr:spPr>
        <a:xfrm>
          <a:off x="2419350" y="5724525"/>
          <a:ext cx="1285875" cy="400050"/>
        </a:xfrm>
        <a:prstGeom prst="rect">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overflow" horzOverflow="overflow" wrap="square" lIns="90170" tIns="46990" rIns="90170" bIns="46990" anchor="ctr"/>
        <a:lstStyle/>
        <a:p>
          <a:pPr algn="l">
            <a:lnSpc>
              <a:spcPct val="100000"/>
            </a:lnSpc>
          </a:pPr>
          <a:endParaRPr/>
        </a:p>
      </xdr:txBody>
    </xdr:sp>
    <xdr:clientData/>
  </xdr:twoCellAnchor>
  <xdr:twoCellAnchor>
    <xdr:from>
      <xdr:col>6</xdr:col>
      <xdr:colOff>114300</xdr:colOff>
      <xdr:row>19</xdr:row>
      <xdr:rowOff>76200</xdr:rowOff>
    </xdr:from>
    <xdr:to>
      <xdr:col>9</xdr:col>
      <xdr:colOff>57150</xdr:colOff>
      <xdr:row>21</xdr:row>
      <xdr:rowOff>171449</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a:spLocks noRot="1"/>
        </xdr:cNvSpPr>
      </xdr:nvSpPr>
      <xdr:spPr>
        <a:xfrm>
          <a:off x="1371600" y="3695700"/>
          <a:ext cx="571500" cy="476250"/>
        </a:xfrm>
        <a:prstGeom prst="rect">
          <a:avLst/>
        </a:prstGeom>
      </xdr:spPr>
      <xdr:txBody>
        <a:bodyPr vertOverflow="clip" horzOverflow="clip" wrap="square" lIns="90170" tIns="46990" rIns="90170" bIns="46990"/>
        <a:lstStyle/>
        <a:p>
          <a:pPr algn="l">
            <a:lnSpc>
              <a:spcPts val="1300"/>
            </a:lnSpc>
          </a:pPr>
          <a:r>
            <a:rPr sz="1000">
              <a:solidFill>
                <a:srgbClr val="000000"/>
              </a:solidFill>
              <a:latin typeface="Arial"/>
              <a:ea typeface="Arial"/>
            </a:rPr>
            <a:t>●</a:t>
          </a:r>
          <a:r>
            <a:rPr sz="1100">
              <a:solidFill>
                <a:srgbClr val="000000"/>
              </a:solidFill>
              <a:latin typeface="Arial"/>
              <a:ea typeface="Arial"/>
            </a:rPr>
            <a:t>120</a:t>
          </a:r>
        </a:p>
        <a:p>
          <a:pPr algn="l">
            <a:lnSpc>
              <a:spcPts val="1300"/>
            </a:lnSpc>
          </a:pPr>
          <a:r>
            <a:rPr sz="1000">
              <a:solidFill>
                <a:srgbClr val="000000"/>
              </a:solidFill>
              <a:latin typeface="Arial"/>
              <a:ea typeface="Arial"/>
            </a:rPr>
            <a:t>◇</a:t>
          </a:r>
          <a:r>
            <a:rPr sz="1100">
              <a:solidFill>
                <a:srgbClr val="000000"/>
              </a:solidFill>
              <a:latin typeface="Arial"/>
              <a:ea typeface="Arial"/>
            </a:rPr>
            <a:t>240</a:t>
          </a:r>
        </a:p>
      </xdr:txBody>
    </xdr:sp>
    <xdr:clientData/>
  </xdr:twoCellAnchor>
  <xdr:twoCellAnchor>
    <xdr:from>
      <xdr:col>13</xdr:col>
      <xdr:colOff>85724</xdr:colOff>
      <xdr:row>19</xdr:row>
      <xdr:rowOff>76200</xdr:rowOff>
    </xdr:from>
    <xdr:to>
      <xdr:col>16</xdr:col>
      <xdr:colOff>28575</xdr:colOff>
      <xdr:row>21</xdr:row>
      <xdr:rowOff>171449</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a:spLocks noRot="1"/>
        </xdr:cNvSpPr>
      </xdr:nvSpPr>
      <xdr:spPr>
        <a:xfrm>
          <a:off x="2809875" y="3695700"/>
          <a:ext cx="571500" cy="476250"/>
        </a:xfrm>
        <a:prstGeom prst="rect">
          <a:avLst/>
        </a:prstGeom>
      </xdr:spPr>
      <xdr:txBody>
        <a:bodyPr vertOverflow="clip" horzOverflow="clip" wrap="square" lIns="90170" tIns="46990" rIns="90170" bIns="46990"/>
        <a:lstStyle/>
        <a:p>
          <a:pPr algn="l">
            <a:lnSpc>
              <a:spcPts val="1300"/>
            </a:lnSpc>
          </a:pPr>
          <a:r>
            <a:rPr sz="1000">
              <a:solidFill>
                <a:srgbClr val="000000"/>
              </a:solidFill>
              <a:latin typeface="Arial"/>
              <a:ea typeface="Arial"/>
            </a:rPr>
            <a:t>●</a:t>
          </a:r>
          <a:r>
            <a:rPr sz="1100">
              <a:solidFill>
                <a:srgbClr val="000000"/>
              </a:solidFill>
              <a:latin typeface="Arial"/>
              <a:ea typeface="Arial"/>
            </a:rPr>
            <a:t>300</a:t>
          </a:r>
        </a:p>
        <a:p>
          <a:pPr algn="l">
            <a:lnSpc>
              <a:spcPts val="1300"/>
            </a:lnSpc>
          </a:pPr>
          <a:r>
            <a:rPr sz="1000">
              <a:solidFill>
                <a:srgbClr val="000000"/>
              </a:solidFill>
              <a:latin typeface="Arial"/>
              <a:ea typeface="Arial"/>
            </a:rPr>
            <a:t>◇</a:t>
          </a:r>
          <a:r>
            <a:rPr sz="1100">
              <a:solidFill>
                <a:srgbClr val="000000"/>
              </a:solidFill>
              <a:latin typeface="Arial"/>
              <a:ea typeface="Arial"/>
            </a:rPr>
            <a:t>360</a:t>
          </a:r>
        </a:p>
      </xdr:txBody>
    </xdr:sp>
    <xdr:clientData/>
  </xdr:twoCellAnchor>
  <xdr:twoCellAnchor>
    <xdr:from>
      <xdr:col>19</xdr:col>
      <xdr:colOff>104775</xdr:colOff>
      <xdr:row>19</xdr:row>
      <xdr:rowOff>76200</xdr:rowOff>
    </xdr:from>
    <xdr:to>
      <xdr:col>22</xdr:col>
      <xdr:colOff>47625</xdr:colOff>
      <xdr:row>21</xdr:row>
      <xdr:rowOff>171449</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a:spLocks noRot="1"/>
        </xdr:cNvSpPr>
      </xdr:nvSpPr>
      <xdr:spPr>
        <a:xfrm>
          <a:off x="4086225" y="3695700"/>
          <a:ext cx="571500" cy="476250"/>
        </a:xfrm>
        <a:prstGeom prst="rect">
          <a:avLst/>
        </a:prstGeom>
      </xdr:spPr>
      <xdr:txBody>
        <a:bodyPr vertOverflow="clip" horzOverflow="clip" wrap="square" lIns="90170" tIns="46990" rIns="90170" bIns="46990"/>
        <a:lstStyle/>
        <a:p>
          <a:pPr algn="l">
            <a:lnSpc>
              <a:spcPts val="1300"/>
            </a:lnSpc>
          </a:pPr>
          <a:r>
            <a:rPr sz="1000">
              <a:solidFill>
                <a:srgbClr val="000000"/>
              </a:solidFill>
              <a:latin typeface="Arial"/>
              <a:ea typeface="Arial"/>
            </a:rPr>
            <a:t>●</a:t>
          </a:r>
          <a:r>
            <a:rPr sz="1100">
              <a:solidFill>
                <a:srgbClr val="000000"/>
              </a:solidFill>
              <a:latin typeface="Arial"/>
              <a:ea typeface="Arial"/>
            </a:rPr>
            <a:t>150</a:t>
          </a:r>
        </a:p>
        <a:p>
          <a:pPr algn="l">
            <a:lnSpc>
              <a:spcPts val="1300"/>
            </a:lnSpc>
          </a:pPr>
          <a:r>
            <a:rPr sz="1000">
              <a:solidFill>
                <a:srgbClr val="000000"/>
              </a:solidFill>
              <a:latin typeface="Arial"/>
              <a:ea typeface="Arial"/>
            </a:rPr>
            <a:t>◇</a:t>
          </a:r>
          <a:r>
            <a:rPr sz="1100">
              <a:solidFill>
                <a:srgbClr val="000000"/>
              </a:solidFill>
              <a:latin typeface="Arial"/>
              <a:ea typeface="Arial"/>
            </a:rPr>
            <a:t>180</a:t>
          </a:r>
        </a:p>
      </xdr:txBody>
    </xdr:sp>
    <xdr:clientData/>
  </xdr:twoCellAnchor>
  <xdr:twoCellAnchor>
    <xdr:from>
      <xdr:col>6</xdr:col>
      <xdr:colOff>38100</xdr:colOff>
      <xdr:row>25</xdr:row>
      <xdr:rowOff>0</xdr:rowOff>
    </xdr:from>
    <xdr:to>
      <xdr:col>8</xdr:col>
      <xdr:colOff>190500</xdr:colOff>
      <xdr:row>27</xdr:row>
      <xdr:rowOff>95250</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a:spLocks noRot="1"/>
        </xdr:cNvSpPr>
      </xdr:nvSpPr>
      <xdr:spPr>
        <a:xfrm>
          <a:off x="1295400" y="4762500"/>
          <a:ext cx="571500" cy="476250"/>
        </a:xfrm>
        <a:prstGeom prst="rect">
          <a:avLst/>
        </a:prstGeom>
      </xdr:spPr>
      <xdr:txBody>
        <a:bodyPr vertOverflow="clip" horzOverflow="clip" wrap="square" lIns="90170" tIns="46990" rIns="90170" bIns="46990"/>
        <a:lstStyle/>
        <a:p>
          <a:pPr algn="l">
            <a:lnSpc>
              <a:spcPts val="1300"/>
            </a:lnSpc>
          </a:pPr>
          <a:r>
            <a:rPr sz="1000">
              <a:solidFill>
                <a:srgbClr val="000000"/>
              </a:solidFill>
              <a:latin typeface="Arial"/>
              <a:ea typeface="Arial"/>
            </a:rPr>
            <a:t>●</a:t>
          </a:r>
          <a:r>
            <a:rPr sz="1100">
              <a:solidFill>
                <a:srgbClr val="000000"/>
              </a:solidFill>
              <a:latin typeface="Arial"/>
              <a:ea typeface="Arial"/>
            </a:rPr>
            <a:t>300</a:t>
          </a:r>
        </a:p>
        <a:p>
          <a:pPr algn="l">
            <a:lnSpc>
              <a:spcPts val="1300"/>
            </a:lnSpc>
          </a:pPr>
          <a:r>
            <a:rPr sz="1000">
              <a:solidFill>
                <a:srgbClr val="000000"/>
              </a:solidFill>
              <a:latin typeface="Arial"/>
              <a:ea typeface="Arial"/>
            </a:rPr>
            <a:t>◇</a:t>
          </a:r>
          <a:r>
            <a:rPr sz="1100">
              <a:solidFill>
                <a:srgbClr val="000000"/>
              </a:solidFill>
              <a:latin typeface="Arial"/>
              <a:ea typeface="Arial"/>
            </a:rPr>
            <a:t>600</a:t>
          </a:r>
        </a:p>
      </xdr:txBody>
    </xdr:sp>
    <xdr:clientData/>
  </xdr:twoCellAnchor>
  <xdr:twoCellAnchor>
    <xdr:from>
      <xdr:col>6</xdr:col>
      <xdr:colOff>123824</xdr:colOff>
      <xdr:row>30</xdr:row>
      <xdr:rowOff>28575</xdr:rowOff>
    </xdr:from>
    <xdr:to>
      <xdr:col>9</xdr:col>
      <xdr:colOff>66675</xdr:colOff>
      <xdr:row>32</xdr:row>
      <xdr:rowOff>123824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a:spLocks noRot="1"/>
        </xdr:cNvSpPr>
      </xdr:nvSpPr>
      <xdr:spPr>
        <a:xfrm>
          <a:off x="1381125" y="5743574"/>
          <a:ext cx="571500" cy="476250"/>
        </a:xfrm>
        <a:prstGeom prst="rect">
          <a:avLst/>
        </a:prstGeom>
      </xdr:spPr>
      <xdr:txBody>
        <a:bodyPr vertOverflow="clip" horzOverflow="clip" wrap="square" lIns="90170" tIns="46990" rIns="90170" bIns="46990"/>
        <a:lstStyle/>
        <a:p>
          <a:pPr algn="l">
            <a:lnSpc>
              <a:spcPts val="1300"/>
            </a:lnSpc>
          </a:pPr>
          <a:r>
            <a:rPr sz="1000">
              <a:solidFill>
                <a:srgbClr val="000000"/>
              </a:solidFill>
              <a:latin typeface="Arial"/>
              <a:ea typeface="Arial"/>
            </a:rPr>
            <a:t>●</a:t>
          </a:r>
          <a:r>
            <a:rPr sz="1100">
              <a:solidFill>
                <a:srgbClr val="000000"/>
              </a:solidFill>
              <a:latin typeface="Arial"/>
              <a:ea typeface="Arial"/>
            </a:rPr>
            <a:t>300</a:t>
          </a:r>
        </a:p>
        <a:p>
          <a:pPr algn="l">
            <a:lnSpc>
              <a:spcPts val="1300"/>
            </a:lnSpc>
          </a:pPr>
          <a:r>
            <a:rPr sz="1000">
              <a:solidFill>
                <a:srgbClr val="000000"/>
              </a:solidFill>
              <a:latin typeface="Arial"/>
              <a:ea typeface="Arial"/>
            </a:rPr>
            <a:t>◇</a:t>
          </a:r>
          <a:r>
            <a:rPr sz="1100">
              <a:solidFill>
                <a:srgbClr val="000000"/>
              </a:solidFill>
              <a:latin typeface="Arial"/>
              <a:ea typeface="Arial"/>
            </a:rPr>
            <a:t>360</a:t>
          </a:r>
        </a:p>
      </xdr:txBody>
    </xdr:sp>
    <xdr:clientData/>
  </xdr:twoCellAnchor>
  <xdr:twoCellAnchor>
    <xdr:from>
      <xdr:col>13</xdr:col>
      <xdr:colOff>0</xdr:colOff>
      <xdr:row>25</xdr:row>
      <xdr:rowOff>123824</xdr:rowOff>
    </xdr:from>
    <xdr:to>
      <xdr:col>15</xdr:col>
      <xdr:colOff>152400</xdr:colOff>
      <xdr:row>28</xdr:row>
      <xdr:rowOff>28575</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a:spLocks noRot="1"/>
        </xdr:cNvSpPr>
      </xdr:nvSpPr>
      <xdr:spPr>
        <a:xfrm>
          <a:off x="2724150" y="4886325"/>
          <a:ext cx="571500" cy="476250"/>
        </a:xfrm>
        <a:prstGeom prst="rect">
          <a:avLst/>
        </a:prstGeom>
      </xdr:spPr>
      <xdr:txBody>
        <a:bodyPr vertOverflow="clip" horzOverflow="clip" wrap="square" lIns="90170" tIns="46990" rIns="90170" bIns="46990"/>
        <a:lstStyle/>
        <a:p>
          <a:pPr algn="l">
            <a:lnSpc>
              <a:spcPts val="1300"/>
            </a:lnSpc>
          </a:pPr>
          <a:r>
            <a:rPr sz="1000">
              <a:solidFill>
                <a:srgbClr val="000000"/>
              </a:solidFill>
              <a:latin typeface="Arial"/>
              <a:ea typeface="Arial"/>
            </a:rPr>
            <a:t>●</a:t>
          </a:r>
          <a:r>
            <a:rPr sz="1100">
              <a:solidFill>
                <a:srgbClr val="000000"/>
              </a:solidFill>
              <a:latin typeface="Arial"/>
              <a:ea typeface="Arial"/>
            </a:rPr>
            <a:t>240</a:t>
          </a:r>
        </a:p>
        <a:p>
          <a:pPr algn="l">
            <a:lnSpc>
              <a:spcPts val="1300"/>
            </a:lnSpc>
          </a:pPr>
          <a:r>
            <a:rPr sz="1000">
              <a:solidFill>
                <a:srgbClr val="000000"/>
              </a:solidFill>
              <a:latin typeface="Arial"/>
              <a:ea typeface="Arial"/>
            </a:rPr>
            <a:t>◇</a:t>
          </a:r>
          <a:r>
            <a:rPr sz="1100">
              <a:solidFill>
                <a:srgbClr val="000000"/>
              </a:solidFill>
              <a:latin typeface="Arial"/>
              <a:ea typeface="Arial"/>
            </a:rPr>
            <a:t>480</a:t>
          </a:r>
        </a:p>
      </xdr:txBody>
    </xdr:sp>
    <xdr:clientData/>
  </xdr:twoCellAnchor>
  <xdr:twoCellAnchor>
    <xdr:from>
      <xdr:col>13</xdr:col>
      <xdr:colOff>76200</xdr:colOff>
      <xdr:row>30</xdr:row>
      <xdr:rowOff>28575</xdr:rowOff>
    </xdr:from>
    <xdr:to>
      <xdr:col>16</xdr:col>
      <xdr:colOff>19050</xdr:colOff>
      <xdr:row>32</xdr:row>
      <xdr:rowOff>123824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a:spLocks noRot="1"/>
        </xdr:cNvSpPr>
      </xdr:nvSpPr>
      <xdr:spPr>
        <a:xfrm>
          <a:off x="2800350" y="5743574"/>
          <a:ext cx="571500" cy="476250"/>
        </a:xfrm>
        <a:prstGeom prst="rect">
          <a:avLst/>
        </a:prstGeom>
      </xdr:spPr>
      <xdr:txBody>
        <a:bodyPr vertOverflow="clip" horzOverflow="clip" wrap="square" lIns="90170" tIns="46990" rIns="90170" bIns="46990"/>
        <a:lstStyle/>
        <a:p>
          <a:pPr algn="l">
            <a:lnSpc>
              <a:spcPts val="1300"/>
            </a:lnSpc>
          </a:pPr>
          <a:r>
            <a:rPr sz="1000">
              <a:solidFill>
                <a:srgbClr val="000000"/>
              </a:solidFill>
              <a:latin typeface="Arial"/>
              <a:ea typeface="Arial"/>
            </a:rPr>
            <a:t>●</a:t>
          </a:r>
          <a:r>
            <a:rPr sz="1100">
              <a:solidFill>
                <a:srgbClr val="000000"/>
              </a:solidFill>
              <a:latin typeface="Arial"/>
              <a:ea typeface="Arial"/>
            </a:rPr>
            <a:t>180</a:t>
          </a:r>
        </a:p>
        <a:p>
          <a:pPr algn="l">
            <a:lnSpc>
              <a:spcPts val="1300"/>
            </a:lnSpc>
          </a:pPr>
          <a:r>
            <a:rPr sz="1000">
              <a:solidFill>
                <a:srgbClr val="000000"/>
              </a:solidFill>
              <a:latin typeface="Arial"/>
              <a:ea typeface="Arial"/>
            </a:rPr>
            <a:t>◇</a:t>
          </a:r>
          <a:r>
            <a:rPr sz="1100">
              <a:solidFill>
                <a:srgbClr val="000000"/>
              </a:solidFill>
              <a:latin typeface="Arial"/>
              <a:ea typeface="Arial"/>
            </a:rPr>
            <a:t>360</a:t>
          </a:r>
        </a:p>
      </xdr:txBody>
    </xdr:sp>
    <xdr:clientData/>
  </xdr:twoCellAnchor>
  <xdr:twoCellAnchor>
    <xdr:from>
      <xdr:col>20</xdr:col>
      <xdr:colOff>133350</xdr:colOff>
      <xdr:row>26</xdr:row>
      <xdr:rowOff>142875</xdr:rowOff>
    </xdr:from>
    <xdr:to>
      <xdr:col>23</xdr:col>
      <xdr:colOff>76200</xdr:colOff>
      <xdr:row>29</xdr:row>
      <xdr:rowOff>47625</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a:spLocks noRot="1"/>
        </xdr:cNvSpPr>
      </xdr:nvSpPr>
      <xdr:spPr>
        <a:xfrm>
          <a:off x="4324350" y="5095875"/>
          <a:ext cx="571500" cy="476250"/>
        </a:xfrm>
        <a:prstGeom prst="rect">
          <a:avLst/>
        </a:prstGeom>
      </xdr:spPr>
      <xdr:txBody>
        <a:bodyPr vertOverflow="clip" horzOverflow="clip" wrap="square" lIns="90170" tIns="46990" rIns="90170" bIns="46990"/>
        <a:lstStyle/>
        <a:p>
          <a:pPr algn="l">
            <a:lnSpc>
              <a:spcPts val="1300"/>
            </a:lnSpc>
          </a:pPr>
          <a:r>
            <a:rPr sz="1000">
              <a:solidFill>
                <a:srgbClr val="000000"/>
              </a:solidFill>
              <a:latin typeface="Arial"/>
              <a:ea typeface="Arial"/>
            </a:rPr>
            <a:t>●</a:t>
          </a:r>
          <a:r>
            <a:rPr sz="1100">
              <a:solidFill>
                <a:srgbClr val="000000"/>
              </a:solidFill>
              <a:latin typeface="Arial"/>
              <a:ea typeface="Arial"/>
            </a:rPr>
            <a:t>210</a:t>
          </a:r>
        </a:p>
        <a:p>
          <a:pPr algn="l">
            <a:lnSpc>
              <a:spcPts val="1300"/>
            </a:lnSpc>
          </a:pPr>
          <a:r>
            <a:rPr sz="1000">
              <a:solidFill>
                <a:srgbClr val="000000"/>
              </a:solidFill>
              <a:latin typeface="Arial"/>
              <a:ea typeface="Arial"/>
            </a:rPr>
            <a:t>◇42</a:t>
          </a:r>
          <a:r>
            <a:rPr sz="1100">
              <a:solidFill>
                <a:srgbClr val="000000"/>
              </a:solidFill>
              <a:latin typeface="Arial"/>
              <a:ea typeface="Arial"/>
            </a:rPr>
            <a:t>0</a:t>
          </a:r>
        </a:p>
      </xdr:txBody>
    </xdr:sp>
    <xdr:clientData/>
  </xdr:twoCellAnchor>
  <xdr:twoCellAnchor>
    <xdr:from>
      <xdr:col>4</xdr:col>
      <xdr:colOff>0</xdr:colOff>
      <xdr:row>37</xdr:row>
      <xdr:rowOff>76200</xdr:rowOff>
    </xdr:from>
    <xdr:to>
      <xdr:col>6</xdr:col>
      <xdr:colOff>0</xdr:colOff>
      <xdr:row>38</xdr:row>
      <xdr:rowOff>142875</xdr:rowOff>
    </xdr:to>
    <xdr:sp macro="" textlink="">
      <xdr:nvSpPr>
        <xdr:cNvPr id="23" name="正方形/長方形 22">
          <a:extLst>
            <a:ext uri="{FF2B5EF4-FFF2-40B4-BE49-F238E27FC236}">
              <a16:creationId xmlns:a16="http://schemas.microsoft.com/office/drawing/2014/main" id="{00000000-0008-0000-0000-000017000000}"/>
            </a:ext>
          </a:extLst>
        </xdr:cNvPr>
        <xdr:cNvSpPr/>
      </xdr:nvSpPr>
      <xdr:spPr>
        <a:xfrm>
          <a:off x="838200" y="7124700"/>
          <a:ext cx="419100" cy="257175"/>
        </a:xfrm>
        <a:prstGeom prst="rect">
          <a:avLst/>
        </a:prstGeom>
        <a:ln w="15875">
          <a:solidFill>
            <a:schemeClr val="tx1"/>
          </a:solidFill>
          <a:prstDash val="dashDot"/>
        </a:ln>
      </xdr:spPr>
      <xdr:style>
        <a:lnRef idx="1">
          <a:schemeClr val="accent1"/>
        </a:lnRef>
        <a:fillRef idx="0">
          <a:schemeClr val="accent1"/>
        </a:fillRef>
        <a:effectRef idx="0">
          <a:schemeClr val="accent1"/>
        </a:effectRef>
        <a:fontRef idx="minor">
          <a:schemeClr val="tx1"/>
        </a:fontRef>
      </xdr:style>
      <xdr:txBody>
        <a:bodyPr vertOverflow="overflow" horzOverflow="overflow" wrap="square" lIns="90170" tIns="46990" rIns="90170" bIns="46990" anchor="ctr"/>
        <a:lstStyle/>
        <a:p>
          <a:pPr algn="l">
            <a:lnSpc>
              <a:spcPct val="100000"/>
            </a:lnSpc>
          </a:pPr>
          <a:endParaRPr/>
        </a:p>
      </xdr:txBody>
    </xdr:sp>
    <xdr:clientData/>
  </xdr:twoCellAnchor>
  <xdr:twoCellAnchor>
    <xdr:from>
      <xdr:col>13</xdr:col>
      <xdr:colOff>0</xdr:colOff>
      <xdr:row>37</xdr:row>
      <xdr:rowOff>76200</xdr:rowOff>
    </xdr:from>
    <xdr:to>
      <xdr:col>16</xdr:col>
      <xdr:colOff>142875</xdr:colOff>
      <xdr:row>37</xdr:row>
      <xdr:rowOff>76200</xdr:rowOff>
    </xdr:to>
    <xdr:cxnSp macro="">
      <xdr:nvCxnSpPr>
        <xdr:cNvPr id="24" name="直線コネクタ 23">
          <a:extLst>
            <a:ext uri="{FF2B5EF4-FFF2-40B4-BE49-F238E27FC236}">
              <a16:creationId xmlns:a16="http://schemas.microsoft.com/office/drawing/2014/main" id="{00000000-0008-0000-0000-000018000000}"/>
            </a:ext>
          </a:extLst>
        </xdr:cNvPr>
        <xdr:cNvCxnSpPr/>
      </xdr:nvCxnSpPr>
      <xdr:spPr>
        <a:xfrm>
          <a:off x="2724150" y="7124700"/>
          <a:ext cx="771525" cy="0"/>
        </a:xfrm>
        <a:prstGeom prst="line">
          <a:avLst/>
        </a:prstGeom>
        <a:ln w="1587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0</xdr:colOff>
      <xdr:row>38</xdr:row>
      <xdr:rowOff>123824</xdr:rowOff>
    </xdr:from>
    <xdr:to>
      <xdr:col>16</xdr:col>
      <xdr:colOff>142875</xdr:colOff>
      <xdr:row>38</xdr:row>
      <xdr:rowOff>123824</xdr:rowOff>
    </xdr:to>
    <xdr:cxnSp macro="">
      <xdr:nvCxnSpPr>
        <xdr:cNvPr id="27" name="直線コネクタ 26">
          <a:extLst>
            <a:ext uri="{FF2B5EF4-FFF2-40B4-BE49-F238E27FC236}">
              <a16:creationId xmlns:a16="http://schemas.microsoft.com/office/drawing/2014/main" id="{00000000-0008-0000-0000-00001B000000}"/>
            </a:ext>
          </a:extLst>
        </xdr:cNvPr>
        <xdr:cNvCxnSpPr/>
      </xdr:nvCxnSpPr>
      <xdr:spPr>
        <a:xfrm>
          <a:off x="2724150" y="7362825"/>
          <a:ext cx="771525" cy="0"/>
        </a:xfrm>
        <a:prstGeom prst="line">
          <a:avLst/>
        </a:prstGeom>
        <a:ln w="1587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40</xdr:row>
      <xdr:rowOff>47625</xdr:rowOff>
    </xdr:from>
    <xdr:to>
      <xdr:col>6</xdr:col>
      <xdr:colOff>0</xdr:colOff>
      <xdr:row>41</xdr:row>
      <xdr:rowOff>114300</xdr:rowOff>
    </xdr:to>
    <xdr:sp macro="" textlink="">
      <xdr:nvSpPr>
        <xdr:cNvPr id="28" name="正方形/長方形 27">
          <a:extLst>
            <a:ext uri="{FF2B5EF4-FFF2-40B4-BE49-F238E27FC236}">
              <a16:creationId xmlns:a16="http://schemas.microsoft.com/office/drawing/2014/main" id="{00000000-0008-0000-0000-00001C000000}"/>
            </a:ext>
          </a:extLst>
        </xdr:cNvPr>
        <xdr:cNvSpPr/>
      </xdr:nvSpPr>
      <xdr:spPr>
        <a:xfrm>
          <a:off x="838200" y="7667625"/>
          <a:ext cx="419100" cy="257175"/>
        </a:xfrm>
        <a:prstGeom prst="rect">
          <a:avLst/>
        </a:prstGeom>
        <a:pattFill prst="pct5">
          <a:fgClr>
            <a:schemeClr val="tx1"/>
          </a:fgClr>
          <a:bgClr>
            <a:schemeClr val="bg1"/>
          </a:bgClr>
        </a:pattFill>
        <a:ln w="12700">
          <a:solidFill>
            <a:schemeClr val="tx1"/>
          </a:solidFill>
          <a:prstDash val="solid"/>
        </a:ln>
      </xdr:spPr>
      <xdr:style>
        <a:lnRef idx="1">
          <a:schemeClr val="accent1"/>
        </a:lnRef>
        <a:fillRef idx="0">
          <a:schemeClr val="accent1"/>
        </a:fillRef>
        <a:effectRef idx="0">
          <a:schemeClr val="accent1"/>
        </a:effectRef>
        <a:fontRef idx="minor">
          <a:schemeClr val="tx1"/>
        </a:fontRef>
      </xdr:style>
      <xdr:txBody>
        <a:bodyPr vertOverflow="overflow" horzOverflow="overflow" wrap="square" lIns="90170" tIns="46990" rIns="90170" bIns="46990" anchor="ctr"/>
        <a:lstStyle/>
        <a:p>
          <a:pPr algn="l">
            <a:lnSpc>
              <a:spcPct val="100000"/>
            </a:lnSpc>
          </a:pPr>
          <a:endParaRPr/>
        </a:p>
      </xdr:txBody>
    </xdr:sp>
    <xdr:clientData/>
  </xdr:twoCellAnchor>
  <xdr:twoCellAnchor>
    <xdr:from>
      <xdr:col>14</xdr:col>
      <xdr:colOff>0</xdr:colOff>
      <xdr:row>40</xdr:row>
      <xdr:rowOff>47625</xdr:rowOff>
    </xdr:from>
    <xdr:to>
      <xdr:col>16</xdr:col>
      <xdr:colOff>0</xdr:colOff>
      <xdr:row>41</xdr:row>
      <xdr:rowOff>114300</xdr:rowOff>
    </xdr:to>
    <xdr:sp macro="" textlink="">
      <xdr:nvSpPr>
        <xdr:cNvPr id="29" name="正方形/長方形 28">
          <a:extLst>
            <a:ext uri="{FF2B5EF4-FFF2-40B4-BE49-F238E27FC236}">
              <a16:creationId xmlns:a16="http://schemas.microsoft.com/office/drawing/2014/main" id="{00000000-0008-0000-0000-00001D000000}"/>
            </a:ext>
          </a:extLst>
        </xdr:cNvPr>
        <xdr:cNvSpPr/>
      </xdr:nvSpPr>
      <xdr:spPr>
        <a:xfrm>
          <a:off x="2933700" y="7667625"/>
          <a:ext cx="419100" cy="257175"/>
        </a:xfrm>
        <a:prstGeom prst="rect">
          <a:avLst/>
        </a:prstGeom>
        <a:noFill/>
        <a:ln w="12700">
          <a:solidFill>
            <a:schemeClr val="tx1"/>
          </a:solidFill>
          <a:prstDash val="solid"/>
        </a:ln>
      </xdr:spPr>
      <xdr:style>
        <a:lnRef idx="1">
          <a:schemeClr val="accent1"/>
        </a:lnRef>
        <a:fillRef idx="0">
          <a:schemeClr val="accent1"/>
        </a:fillRef>
        <a:effectRef idx="0">
          <a:schemeClr val="accent1"/>
        </a:effectRef>
        <a:fontRef idx="minor">
          <a:schemeClr val="tx1"/>
        </a:fontRef>
      </xdr:style>
      <xdr:txBody>
        <a:bodyPr vertOverflow="overflow" horzOverflow="overflow" wrap="square" lIns="90170" tIns="46990" rIns="90170" bIns="46990" anchor="ctr"/>
        <a:lstStyle/>
        <a:p>
          <a:pPr algn="l">
            <a:lnSpc>
              <a:spcPct val="100000"/>
            </a:lnSpc>
          </a:pPr>
          <a:endParaRPr/>
        </a:p>
      </xdr:txBody>
    </xdr:sp>
    <xdr:clientData/>
  </xdr:twoCellAnchor>
  <xdr:twoCellAnchor>
    <xdr:from>
      <xdr:col>78</xdr:col>
      <xdr:colOff>200025</xdr:colOff>
      <xdr:row>20</xdr:row>
      <xdr:rowOff>9525</xdr:rowOff>
    </xdr:from>
    <xdr:to>
      <xdr:col>83</xdr:col>
      <xdr:colOff>19050</xdr:colOff>
      <xdr:row>20</xdr:row>
      <xdr:rowOff>180975</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16544925" y="3819525"/>
          <a:ext cx="866775" cy="171450"/>
        </a:xfrm>
        <a:prstGeom prst="rect">
          <a:avLst/>
        </a:prstGeom>
        <a:ln w="2222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overflow" horzOverflow="overflow" wrap="square" lIns="90170" tIns="46990" rIns="90170" bIns="46990" anchor="ctr"/>
        <a:lstStyle/>
        <a:p>
          <a:pPr algn="l">
            <a:lnSpc>
              <a:spcPct val="100000"/>
            </a:lnSpc>
          </a:pPr>
          <a:endParaRPr/>
        </a:p>
      </xdr:txBody>
    </xdr:sp>
    <xdr:clientData/>
  </xdr:twoCellAnchor>
  <xdr:twoCellAnchor>
    <xdr:from>
      <xdr:col>84</xdr:col>
      <xdr:colOff>200025</xdr:colOff>
      <xdr:row>20</xdr:row>
      <xdr:rowOff>9525</xdr:rowOff>
    </xdr:from>
    <xdr:to>
      <xdr:col>89</xdr:col>
      <xdr:colOff>19050</xdr:colOff>
      <xdr:row>20</xdr:row>
      <xdr:rowOff>180975</xdr:rowOff>
    </xdr:to>
    <xdr:sp macro="" textlink="">
      <xdr:nvSpPr>
        <xdr:cNvPr id="25" name="正方形/長方形 24">
          <a:extLst>
            <a:ext uri="{FF2B5EF4-FFF2-40B4-BE49-F238E27FC236}">
              <a16:creationId xmlns:a16="http://schemas.microsoft.com/office/drawing/2014/main" id="{00000000-0008-0000-0000-000019000000}"/>
            </a:ext>
          </a:extLst>
        </xdr:cNvPr>
        <xdr:cNvSpPr/>
      </xdr:nvSpPr>
      <xdr:spPr>
        <a:xfrm>
          <a:off x="17802226" y="3819525"/>
          <a:ext cx="866775" cy="171450"/>
        </a:xfrm>
        <a:prstGeom prst="rect">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overflow" horzOverflow="overflow" wrap="square" lIns="90170" tIns="46990" rIns="90170" bIns="46990" anchor="ctr"/>
        <a:lstStyle/>
        <a:p>
          <a:pPr algn="l">
            <a:lnSpc>
              <a:spcPct val="100000"/>
            </a:lnSpc>
          </a:pPr>
          <a:endParaRPr/>
        </a:p>
      </xdr:txBody>
    </xdr:sp>
    <xdr:clientData/>
  </xdr:twoCellAnchor>
  <xdr:twoCellAnchor>
    <xdr:from>
      <xdr:col>78</xdr:col>
      <xdr:colOff>200025</xdr:colOff>
      <xdr:row>23</xdr:row>
      <xdr:rowOff>9525</xdr:rowOff>
    </xdr:from>
    <xdr:to>
      <xdr:col>83</xdr:col>
      <xdr:colOff>19050</xdr:colOff>
      <xdr:row>23</xdr:row>
      <xdr:rowOff>180975</xdr:rowOff>
    </xdr:to>
    <xdr:sp macro="" textlink="">
      <xdr:nvSpPr>
        <xdr:cNvPr id="26" name="正方形/長方形 25">
          <a:extLst>
            <a:ext uri="{FF2B5EF4-FFF2-40B4-BE49-F238E27FC236}">
              <a16:creationId xmlns:a16="http://schemas.microsoft.com/office/drawing/2014/main" id="{00000000-0008-0000-0000-00001A000000}"/>
            </a:ext>
          </a:extLst>
        </xdr:cNvPr>
        <xdr:cNvSpPr/>
      </xdr:nvSpPr>
      <xdr:spPr>
        <a:xfrm>
          <a:off x="16544925" y="4391025"/>
          <a:ext cx="866775" cy="171450"/>
        </a:xfrm>
        <a:prstGeom prst="rect">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overflow" horzOverflow="overflow" wrap="square" lIns="90170" tIns="46990" rIns="90170" bIns="46990" anchor="ctr"/>
        <a:lstStyle/>
        <a:p>
          <a:pPr algn="l">
            <a:lnSpc>
              <a:spcPct val="100000"/>
            </a:lnSpc>
          </a:pPr>
          <a:endParaRPr/>
        </a:p>
      </xdr:txBody>
    </xdr:sp>
    <xdr:clientData/>
  </xdr:twoCellAnchor>
  <xdr:twoCellAnchor>
    <xdr:from>
      <xdr:col>84</xdr:col>
      <xdr:colOff>200025</xdr:colOff>
      <xdr:row>23</xdr:row>
      <xdr:rowOff>9525</xdr:rowOff>
    </xdr:from>
    <xdr:to>
      <xdr:col>89</xdr:col>
      <xdr:colOff>19050</xdr:colOff>
      <xdr:row>23</xdr:row>
      <xdr:rowOff>180975</xdr:rowOff>
    </xdr:to>
    <xdr:sp macro="" textlink="">
      <xdr:nvSpPr>
        <xdr:cNvPr id="30" name="正方形/長方形 29">
          <a:extLst>
            <a:ext uri="{FF2B5EF4-FFF2-40B4-BE49-F238E27FC236}">
              <a16:creationId xmlns:a16="http://schemas.microsoft.com/office/drawing/2014/main" id="{00000000-0008-0000-0000-00001E000000}"/>
            </a:ext>
          </a:extLst>
        </xdr:cNvPr>
        <xdr:cNvSpPr/>
      </xdr:nvSpPr>
      <xdr:spPr>
        <a:xfrm>
          <a:off x="17802226" y="4391025"/>
          <a:ext cx="866775" cy="171450"/>
        </a:xfrm>
        <a:prstGeom prst="rect">
          <a:avLst/>
        </a:prstGeom>
        <a:ln w="2222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overflow" horzOverflow="overflow" wrap="square" lIns="90170" tIns="46990" rIns="90170" bIns="46990" anchor="ctr"/>
        <a:lstStyle/>
        <a:p>
          <a:pPr algn="l">
            <a:lnSpc>
              <a:spcPct val="100000"/>
            </a:lnSpc>
          </a:pPr>
          <a:endParaRPr/>
        </a:p>
      </xdr:txBody>
    </xdr:sp>
    <xdr:clientData/>
  </xdr:twoCellAnchor>
  <xdr:twoCellAnchor>
    <xdr:from>
      <xdr:col>86</xdr:col>
      <xdr:colOff>57150</xdr:colOff>
      <xdr:row>15</xdr:row>
      <xdr:rowOff>180975</xdr:rowOff>
    </xdr:from>
    <xdr:to>
      <xdr:col>87</xdr:col>
      <xdr:colOff>200025</xdr:colOff>
      <xdr:row>15</xdr:row>
      <xdr:rowOff>180975</xdr:rowOff>
    </xdr:to>
    <xdr:cxnSp macro="">
      <xdr:nvCxnSpPr>
        <xdr:cNvPr id="7" name="直線コネクタ 6">
          <a:extLst>
            <a:ext uri="{FF2B5EF4-FFF2-40B4-BE49-F238E27FC236}">
              <a16:creationId xmlns:a16="http://schemas.microsoft.com/office/drawing/2014/main" id="{00000000-0008-0000-0000-000007000000}"/>
            </a:ext>
          </a:extLst>
        </xdr:cNvPr>
        <xdr:cNvCxnSpPr/>
      </xdr:nvCxnSpPr>
      <xdr:spPr>
        <a:xfrm>
          <a:off x="18078450" y="3038475"/>
          <a:ext cx="352425"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69</xdr:col>
      <xdr:colOff>142875</xdr:colOff>
      <xdr:row>21</xdr:row>
      <xdr:rowOff>19050</xdr:rowOff>
    </xdr:from>
    <xdr:to>
      <xdr:col>71</xdr:col>
      <xdr:colOff>76200</xdr:colOff>
      <xdr:row>21</xdr:row>
      <xdr:rowOff>19050</xdr:rowOff>
    </xdr:to>
    <xdr:cxnSp macro="">
      <xdr:nvCxnSpPr>
        <xdr:cNvPr id="31" name="直線コネクタ 30">
          <a:extLst>
            <a:ext uri="{FF2B5EF4-FFF2-40B4-BE49-F238E27FC236}">
              <a16:creationId xmlns:a16="http://schemas.microsoft.com/office/drawing/2014/main" id="{00000000-0008-0000-0000-00001F000000}"/>
            </a:ext>
          </a:extLst>
        </xdr:cNvPr>
        <xdr:cNvCxnSpPr/>
      </xdr:nvCxnSpPr>
      <xdr:spPr>
        <a:xfrm>
          <a:off x="14601825" y="4019550"/>
          <a:ext cx="352425"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66</xdr:col>
      <xdr:colOff>47625</xdr:colOff>
      <xdr:row>25</xdr:row>
      <xdr:rowOff>9525</xdr:rowOff>
    </xdr:from>
    <xdr:to>
      <xdr:col>67</xdr:col>
      <xdr:colOff>190500</xdr:colOff>
      <xdr:row>25</xdr:row>
      <xdr:rowOff>9525</xdr:rowOff>
    </xdr:to>
    <xdr:cxnSp macro="">
      <xdr:nvCxnSpPr>
        <xdr:cNvPr id="32" name="直線コネクタ 31">
          <a:extLst>
            <a:ext uri="{FF2B5EF4-FFF2-40B4-BE49-F238E27FC236}">
              <a16:creationId xmlns:a16="http://schemas.microsoft.com/office/drawing/2014/main" id="{00000000-0008-0000-0000-000020000000}"/>
            </a:ext>
          </a:extLst>
        </xdr:cNvPr>
        <xdr:cNvCxnSpPr/>
      </xdr:nvCxnSpPr>
      <xdr:spPr>
        <a:xfrm>
          <a:off x="13877925" y="4772025"/>
          <a:ext cx="352425"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69</xdr:col>
      <xdr:colOff>152400</xdr:colOff>
      <xdr:row>25</xdr:row>
      <xdr:rowOff>9525</xdr:rowOff>
    </xdr:from>
    <xdr:to>
      <xdr:col>71</xdr:col>
      <xdr:colOff>85724</xdr:colOff>
      <xdr:row>25</xdr:row>
      <xdr:rowOff>9525</xdr:rowOff>
    </xdr:to>
    <xdr:cxnSp macro="">
      <xdr:nvCxnSpPr>
        <xdr:cNvPr id="33" name="直線コネクタ 32">
          <a:extLst>
            <a:ext uri="{FF2B5EF4-FFF2-40B4-BE49-F238E27FC236}">
              <a16:creationId xmlns:a16="http://schemas.microsoft.com/office/drawing/2014/main" id="{00000000-0008-0000-0000-000021000000}"/>
            </a:ext>
          </a:extLst>
        </xdr:cNvPr>
        <xdr:cNvCxnSpPr/>
      </xdr:nvCxnSpPr>
      <xdr:spPr>
        <a:xfrm>
          <a:off x="14611349" y="4772025"/>
          <a:ext cx="352425"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74</xdr:col>
      <xdr:colOff>57150</xdr:colOff>
      <xdr:row>25</xdr:row>
      <xdr:rowOff>0</xdr:rowOff>
    </xdr:from>
    <xdr:to>
      <xdr:col>75</xdr:col>
      <xdr:colOff>200025</xdr:colOff>
      <xdr:row>25</xdr:row>
      <xdr:rowOff>0</xdr:rowOff>
    </xdr:to>
    <xdr:cxnSp macro="">
      <xdr:nvCxnSpPr>
        <xdr:cNvPr id="34" name="直線コネクタ 33">
          <a:extLst>
            <a:ext uri="{FF2B5EF4-FFF2-40B4-BE49-F238E27FC236}">
              <a16:creationId xmlns:a16="http://schemas.microsoft.com/office/drawing/2014/main" id="{00000000-0008-0000-0000-000022000000}"/>
            </a:ext>
          </a:extLst>
        </xdr:cNvPr>
        <xdr:cNvCxnSpPr/>
      </xdr:nvCxnSpPr>
      <xdr:spPr>
        <a:xfrm>
          <a:off x="15563851" y="4762500"/>
          <a:ext cx="352425"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69</xdr:col>
      <xdr:colOff>28575</xdr:colOff>
      <xdr:row>46</xdr:row>
      <xdr:rowOff>38100</xdr:rowOff>
    </xdr:from>
    <xdr:to>
      <xdr:col>70</xdr:col>
      <xdr:colOff>171449</xdr:colOff>
      <xdr:row>46</xdr:row>
      <xdr:rowOff>38100</xdr:rowOff>
    </xdr:to>
    <xdr:cxnSp macro="">
      <xdr:nvCxnSpPr>
        <xdr:cNvPr id="35" name="直線コネクタ 34">
          <a:extLst>
            <a:ext uri="{FF2B5EF4-FFF2-40B4-BE49-F238E27FC236}">
              <a16:creationId xmlns:a16="http://schemas.microsoft.com/office/drawing/2014/main" id="{00000000-0008-0000-0000-000023000000}"/>
            </a:ext>
          </a:extLst>
        </xdr:cNvPr>
        <xdr:cNvCxnSpPr/>
      </xdr:nvCxnSpPr>
      <xdr:spPr>
        <a:xfrm>
          <a:off x="14487525" y="8801100"/>
          <a:ext cx="352425"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130</xdr:col>
      <xdr:colOff>19050</xdr:colOff>
      <xdr:row>6</xdr:row>
      <xdr:rowOff>28575</xdr:rowOff>
    </xdr:from>
    <xdr:to>
      <xdr:col>154</xdr:col>
      <xdr:colOff>190500</xdr:colOff>
      <xdr:row>24</xdr:row>
      <xdr:rowOff>114300</xdr:rowOff>
    </xdr:to>
    <xdr:sp macro="" textlink="">
      <xdr:nvSpPr>
        <xdr:cNvPr id="128" name="四角形 128">
          <a:extLst>
            <a:ext uri="{FF2B5EF4-FFF2-40B4-BE49-F238E27FC236}">
              <a16:creationId xmlns:a16="http://schemas.microsoft.com/office/drawing/2014/main" id="{00000000-0008-0000-0000-000080000000}"/>
            </a:ext>
          </a:extLst>
        </xdr:cNvPr>
        <xdr:cNvSpPr/>
      </xdr:nvSpPr>
      <xdr:spPr>
        <a:xfrm>
          <a:off x="27079576" y="1171575"/>
          <a:ext cx="5200650" cy="3514725"/>
        </a:xfrm>
        <a:prstGeom prst="rect">
          <a:avLst/>
        </a:prstGeom>
        <a:noFill/>
        <a:ln w="25400" algn="ctr">
          <a:solidFill>
            <a:srgbClr val="FF0000"/>
          </a:solidFill>
          <a:prstDash val="lgDashDot"/>
        </a:ln>
      </xdr:spPr>
      <xdr:style>
        <a:lnRef idx="1">
          <a:schemeClr val="accent1"/>
        </a:lnRef>
        <a:fillRef idx="0">
          <a:schemeClr val="accent1"/>
        </a:fillRef>
        <a:effectRef idx="0">
          <a:schemeClr val="accent1"/>
        </a:effectRef>
        <a:fontRef idx="minor">
          <a:schemeClr val="tx1"/>
        </a:fontRef>
      </xdr:style>
      <xdr:txBody>
        <a:bodyPr vertOverflow="clip" horzOverflow="clip" wrap="square" lIns="0" tIns="0" rIns="0" bIns="0"/>
        <a:lstStyle/>
        <a:p>
          <a:pPr algn="l">
            <a:lnSpc>
              <a:spcPct val="100000"/>
            </a:lnSpc>
          </a:pPr>
          <a:endParaRPr/>
        </a:p>
      </xdr:txBody>
    </xdr:sp>
    <xdr:clientData/>
  </xdr:twoCellAnchor>
  <xdr:twoCellAnchor>
    <xdr:from>
      <xdr:col>130</xdr:col>
      <xdr:colOff>28575</xdr:colOff>
      <xdr:row>25</xdr:row>
      <xdr:rowOff>123824</xdr:rowOff>
    </xdr:from>
    <xdr:to>
      <xdr:col>154</xdr:col>
      <xdr:colOff>200025</xdr:colOff>
      <xdr:row>38</xdr:row>
      <xdr:rowOff>142875</xdr:rowOff>
    </xdr:to>
    <xdr:sp macro="" textlink="">
      <xdr:nvSpPr>
        <xdr:cNvPr id="129" name="四角形 129">
          <a:extLst>
            <a:ext uri="{FF2B5EF4-FFF2-40B4-BE49-F238E27FC236}">
              <a16:creationId xmlns:a16="http://schemas.microsoft.com/office/drawing/2014/main" id="{00000000-0008-0000-0000-000081000000}"/>
            </a:ext>
          </a:extLst>
        </xdr:cNvPr>
        <xdr:cNvSpPr/>
      </xdr:nvSpPr>
      <xdr:spPr>
        <a:xfrm>
          <a:off x="27089098" y="4886325"/>
          <a:ext cx="5200650" cy="2495550"/>
        </a:xfrm>
        <a:prstGeom prst="rect">
          <a:avLst/>
        </a:prstGeom>
        <a:noFill/>
        <a:ln w="25400" algn="ctr">
          <a:solidFill>
            <a:schemeClr val="accent6">
              <a:lumMod val="90000"/>
            </a:schemeClr>
          </a:solidFill>
          <a:prstDash val="lgDashDot"/>
        </a:ln>
      </xdr:spPr>
      <xdr:style>
        <a:lnRef idx="1">
          <a:schemeClr val="accent1"/>
        </a:lnRef>
        <a:fillRef idx="0">
          <a:schemeClr val="accent1"/>
        </a:fillRef>
        <a:effectRef idx="0">
          <a:schemeClr val="accent1"/>
        </a:effectRef>
        <a:fontRef idx="minor">
          <a:schemeClr val="tx1"/>
        </a:fontRef>
      </xdr:style>
      <xdr:txBody>
        <a:bodyPr vertOverflow="clip" horzOverflow="clip" wrap="square" lIns="0" tIns="0" rIns="0" bIns="0"/>
        <a:lstStyle/>
        <a:p>
          <a:pPr algn="l">
            <a:lnSpc>
              <a:spcPct val="100000"/>
            </a:lnSpc>
          </a:pPr>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47625</xdr:colOff>
      <xdr:row>32</xdr:row>
      <xdr:rowOff>0</xdr:rowOff>
    </xdr:from>
    <xdr:to>
      <xdr:col>11</xdr:col>
      <xdr:colOff>104775</xdr:colOff>
      <xdr:row>32</xdr:row>
      <xdr:rowOff>0</xdr:rowOff>
    </xdr:to>
    <xdr:cxnSp macro="">
      <xdr:nvCxnSpPr>
        <xdr:cNvPr id="3" name="直線コネクタ 2">
          <a:extLst>
            <a:ext uri="{FF2B5EF4-FFF2-40B4-BE49-F238E27FC236}">
              <a16:creationId xmlns:a16="http://schemas.microsoft.com/office/drawing/2014/main" id="{00000000-0008-0000-0100-000003000000}"/>
            </a:ext>
          </a:extLst>
        </xdr:cNvPr>
        <xdr:cNvCxnSpPr/>
      </xdr:nvCxnSpPr>
      <xdr:spPr>
        <a:xfrm>
          <a:off x="1676400" y="5181600"/>
          <a:ext cx="41910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47625</xdr:colOff>
      <xdr:row>42</xdr:row>
      <xdr:rowOff>0</xdr:rowOff>
    </xdr:from>
    <xdr:to>
      <xdr:col>11</xdr:col>
      <xdr:colOff>104775</xdr:colOff>
      <xdr:row>42</xdr:row>
      <xdr:rowOff>0</xdr:rowOff>
    </xdr:to>
    <xdr:cxnSp macro="">
      <xdr:nvCxnSpPr>
        <xdr:cNvPr id="8" name="直線コネクタ 7">
          <a:extLst>
            <a:ext uri="{FF2B5EF4-FFF2-40B4-BE49-F238E27FC236}">
              <a16:creationId xmlns:a16="http://schemas.microsoft.com/office/drawing/2014/main" id="{00000000-0008-0000-0100-000008000000}"/>
            </a:ext>
          </a:extLst>
        </xdr:cNvPr>
        <xdr:cNvCxnSpPr/>
      </xdr:nvCxnSpPr>
      <xdr:spPr>
        <a:xfrm>
          <a:off x="1676400" y="6800850"/>
          <a:ext cx="41910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47625</xdr:colOff>
      <xdr:row>34</xdr:row>
      <xdr:rowOff>0</xdr:rowOff>
    </xdr:from>
    <xdr:to>
      <xdr:col>15</xdr:col>
      <xdr:colOff>104775</xdr:colOff>
      <xdr:row>34</xdr:row>
      <xdr:rowOff>0</xdr:rowOff>
    </xdr:to>
    <xdr:cxnSp macro="">
      <xdr:nvCxnSpPr>
        <xdr:cNvPr id="17" name="直線コネクタ 16">
          <a:extLst>
            <a:ext uri="{FF2B5EF4-FFF2-40B4-BE49-F238E27FC236}">
              <a16:creationId xmlns:a16="http://schemas.microsoft.com/office/drawing/2014/main" id="{00000000-0008-0000-0100-000011000000}"/>
            </a:ext>
          </a:extLst>
        </xdr:cNvPr>
        <xdr:cNvCxnSpPr/>
      </xdr:nvCxnSpPr>
      <xdr:spPr>
        <a:xfrm>
          <a:off x="2400300" y="5505450"/>
          <a:ext cx="41910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47625</xdr:colOff>
      <xdr:row>36</xdr:row>
      <xdr:rowOff>0</xdr:rowOff>
    </xdr:from>
    <xdr:to>
      <xdr:col>15</xdr:col>
      <xdr:colOff>104775</xdr:colOff>
      <xdr:row>36</xdr:row>
      <xdr:rowOff>0</xdr:rowOff>
    </xdr:to>
    <xdr:cxnSp macro="">
      <xdr:nvCxnSpPr>
        <xdr:cNvPr id="18" name="直線コネクタ 17">
          <a:extLst>
            <a:ext uri="{FF2B5EF4-FFF2-40B4-BE49-F238E27FC236}">
              <a16:creationId xmlns:a16="http://schemas.microsoft.com/office/drawing/2014/main" id="{00000000-0008-0000-0100-000012000000}"/>
            </a:ext>
          </a:extLst>
        </xdr:cNvPr>
        <xdr:cNvCxnSpPr/>
      </xdr:nvCxnSpPr>
      <xdr:spPr>
        <a:xfrm>
          <a:off x="2400300" y="5829300"/>
          <a:ext cx="41910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47625</xdr:colOff>
      <xdr:row>38</xdr:row>
      <xdr:rowOff>0</xdr:rowOff>
    </xdr:from>
    <xdr:to>
      <xdr:col>15</xdr:col>
      <xdr:colOff>104775</xdr:colOff>
      <xdr:row>38</xdr:row>
      <xdr:rowOff>0</xdr:rowOff>
    </xdr:to>
    <xdr:cxnSp macro="">
      <xdr:nvCxnSpPr>
        <xdr:cNvPr id="19" name="直線コネクタ 18">
          <a:extLst>
            <a:ext uri="{FF2B5EF4-FFF2-40B4-BE49-F238E27FC236}">
              <a16:creationId xmlns:a16="http://schemas.microsoft.com/office/drawing/2014/main" id="{00000000-0008-0000-0100-000013000000}"/>
            </a:ext>
          </a:extLst>
        </xdr:cNvPr>
        <xdr:cNvCxnSpPr/>
      </xdr:nvCxnSpPr>
      <xdr:spPr>
        <a:xfrm>
          <a:off x="2400300" y="6153150"/>
          <a:ext cx="41910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47625</xdr:colOff>
      <xdr:row>40</xdr:row>
      <xdr:rowOff>0</xdr:rowOff>
    </xdr:from>
    <xdr:to>
      <xdr:col>15</xdr:col>
      <xdr:colOff>104775</xdr:colOff>
      <xdr:row>40</xdr:row>
      <xdr:rowOff>0</xdr:rowOff>
    </xdr:to>
    <xdr:cxnSp macro="">
      <xdr:nvCxnSpPr>
        <xdr:cNvPr id="20" name="直線コネクタ 19">
          <a:extLst>
            <a:ext uri="{FF2B5EF4-FFF2-40B4-BE49-F238E27FC236}">
              <a16:creationId xmlns:a16="http://schemas.microsoft.com/office/drawing/2014/main" id="{00000000-0008-0000-0100-000014000000}"/>
            </a:ext>
          </a:extLst>
        </xdr:cNvPr>
        <xdr:cNvCxnSpPr/>
      </xdr:nvCxnSpPr>
      <xdr:spPr>
        <a:xfrm>
          <a:off x="2400300" y="6477000"/>
          <a:ext cx="41910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47625</xdr:colOff>
      <xdr:row>42</xdr:row>
      <xdr:rowOff>0</xdr:rowOff>
    </xdr:from>
    <xdr:to>
      <xdr:col>15</xdr:col>
      <xdr:colOff>104775</xdr:colOff>
      <xdr:row>42</xdr:row>
      <xdr:rowOff>0</xdr:rowOff>
    </xdr:to>
    <xdr:cxnSp macro="">
      <xdr:nvCxnSpPr>
        <xdr:cNvPr id="21" name="直線コネクタ 20">
          <a:extLst>
            <a:ext uri="{FF2B5EF4-FFF2-40B4-BE49-F238E27FC236}">
              <a16:creationId xmlns:a16="http://schemas.microsoft.com/office/drawing/2014/main" id="{00000000-0008-0000-0100-000015000000}"/>
            </a:ext>
          </a:extLst>
        </xdr:cNvPr>
        <xdr:cNvCxnSpPr/>
      </xdr:nvCxnSpPr>
      <xdr:spPr>
        <a:xfrm>
          <a:off x="2400300" y="6800850"/>
          <a:ext cx="41910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47625</xdr:colOff>
      <xdr:row>32</xdr:row>
      <xdr:rowOff>0</xdr:rowOff>
    </xdr:from>
    <xdr:to>
      <xdr:col>19</xdr:col>
      <xdr:colOff>104775</xdr:colOff>
      <xdr:row>32</xdr:row>
      <xdr:rowOff>0</xdr:rowOff>
    </xdr:to>
    <xdr:cxnSp macro="">
      <xdr:nvCxnSpPr>
        <xdr:cNvPr id="22" name="直線コネクタ 21">
          <a:extLst>
            <a:ext uri="{FF2B5EF4-FFF2-40B4-BE49-F238E27FC236}">
              <a16:creationId xmlns:a16="http://schemas.microsoft.com/office/drawing/2014/main" id="{00000000-0008-0000-0100-000016000000}"/>
            </a:ext>
          </a:extLst>
        </xdr:cNvPr>
        <xdr:cNvCxnSpPr/>
      </xdr:nvCxnSpPr>
      <xdr:spPr>
        <a:xfrm>
          <a:off x="3124200" y="5181600"/>
          <a:ext cx="41910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47625</xdr:colOff>
      <xdr:row>34</xdr:row>
      <xdr:rowOff>0</xdr:rowOff>
    </xdr:from>
    <xdr:to>
      <xdr:col>19</xdr:col>
      <xdr:colOff>104775</xdr:colOff>
      <xdr:row>34</xdr:row>
      <xdr:rowOff>0</xdr:rowOff>
    </xdr:to>
    <xdr:cxnSp macro="">
      <xdr:nvCxnSpPr>
        <xdr:cNvPr id="23" name="直線コネクタ 22">
          <a:extLst>
            <a:ext uri="{FF2B5EF4-FFF2-40B4-BE49-F238E27FC236}">
              <a16:creationId xmlns:a16="http://schemas.microsoft.com/office/drawing/2014/main" id="{00000000-0008-0000-0100-000017000000}"/>
            </a:ext>
          </a:extLst>
        </xdr:cNvPr>
        <xdr:cNvCxnSpPr/>
      </xdr:nvCxnSpPr>
      <xdr:spPr>
        <a:xfrm>
          <a:off x="3124200" y="5505450"/>
          <a:ext cx="41910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47625</xdr:colOff>
      <xdr:row>36</xdr:row>
      <xdr:rowOff>0</xdr:rowOff>
    </xdr:from>
    <xdr:to>
      <xdr:col>19</xdr:col>
      <xdr:colOff>104775</xdr:colOff>
      <xdr:row>36</xdr:row>
      <xdr:rowOff>0</xdr:rowOff>
    </xdr:to>
    <xdr:cxnSp macro="">
      <xdr:nvCxnSpPr>
        <xdr:cNvPr id="24" name="直線コネクタ 23">
          <a:extLst>
            <a:ext uri="{FF2B5EF4-FFF2-40B4-BE49-F238E27FC236}">
              <a16:creationId xmlns:a16="http://schemas.microsoft.com/office/drawing/2014/main" id="{00000000-0008-0000-0100-000018000000}"/>
            </a:ext>
          </a:extLst>
        </xdr:cNvPr>
        <xdr:cNvCxnSpPr/>
      </xdr:nvCxnSpPr>
      <xdr:spPr>
        <a:xfrm>
          <a:off x="3124200" y="5829300"/>
          <a:ext cx="41910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47625</xdr:colOff>
      <xdr:row>38</xdr:row>
      <xdr:rowOff>0</xdr:rowOff>
    </xdr:from>
    <xdr:to>
      <xdr:col>19</xdr:col>
      <xdr:colOff>104775</xdr:colOff>
      <xdr:row>38</xdr:row>
      <xdr:rowOff>0</xdr:rowOff>
    </xdr:to>
    <xdr:cxnSp macro="">
      <xdr:nvCxnSpPr>
        <xdr:cNvPr id="25" name="直線コネクタ 24">
          <a:extLst>
            <a:ext uri="{FF2B5EF4-FFF2-40B4-BE49-F238E27FC236}">
              <a16:creationId xmlns:a16="http://schemas.microsoft.com/office/drawing/2014/main" id="{00000000-0008-0000-0100-000019000000}"/>
            </a:ext>
          </a:extLst>
        </xdr:cNvPr>
        <xdr:cNvCxnSpPr/>
      </xdr:nvCxnSpPr>
      <xdr:spPr>
        <a:xfrm>
          <a:off x="3124200" y="6153150"/>
          <a:ext cx="41910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47625</xdr:colOff>
      <xdr:row>40</xdr:row>
      <xdr:rowOff>0</xdr:rowOff>
    </xdr:from>
    <xdr:to>
      <xdr:col>19</xdr:col>
      <xdr:colOff>104775</xdr:colOff>
      <xdr:row>40</xdr:row>
      <xdr:rowOff>0</xdr:rowOff>
    </xdr:to>
    <xdr:cxnSp macro="">
      <xdr:nvCxnSpPr>
        <xdr:cNvPr id="26" name="直線コネクタ 25">
          <a:extLst>
            <a:ext uri="{FF2B5EF4-FFF2-40B4-BE49-F238E27FC236}">
              <a16:creationId xmlns:a16="http://schemas.microsoft.com/office/drawing/2014/main" id="{00000000-0008-0000-0100-00001A000000}"/>
            </a:ext>
          </a:extLst>
        </xdr:cNvPr>
        <xdr:cNvCxnSpPr/>
      </xdr:nvCxnSpPr>
      <xdr:spPr>
        <a:xfrm>
          <a:off x="3124200" y="6477000"/>
          <a:ext cx="41910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47625</xdr:colOff>
      <xdr:row>42</xdr:row>
      <xdr:rowOff>0</xdr:rowOff>
    </xdr:from>
    <xdr:to>
      <xdr:col>19</xdr:col>
      <xdr:colOff>104775</xdr:colOff>
      <xdr:row>42</xdr:row>
      <xdr:rowOff>0</xdr:rowOff>
    </xdr:to>
    <xdr:cxnSp macro="">
      <xdr:nvCxnSpPr>
        <xdr:cNvPr id="27" name="直線コネクタ 26">
          <a:extLst>
            <a:ext uri="{FF2B5EF4-FFF2-40B4-BE49-F238E27FC236}">
              <a16:creationId xmlns:a16="http://schemas.microsoft.com/office/drawing/2014/main" id="{00000000-0008-0000-0100-00001B000000}"/>
            </a:ext>
          </a:extLst>
        </xdr:cNvPr>
        <xdr:cNvCxnSpPr/>
      </xdr:nvCxnSpPr>
      <xdr:spPr>
        <a:xfrm>
          <a:off x="3124200" y="6800850"/>
          <a:ext cx="41910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47625</xdr:colOff>
      <xdr:row>32</xdr:row>
      <xdr:rowOff>0</xdr:rowOff>
    </xdr:from>
    <xdr:to>
      <xdr:col>23</xdr:col>
      <xdr:colOff>104775</xdr:colOff>
      <xdr:row>32</xdr:row>
      <xdr:rowOff>0</xdr:rowOff>
    </xdr:to>
    <xdr:cxnSp macro="">
      <xdr:nvCxnSpPr>
        <xdr:cNvPr id="28" name="直線コネクタ 27">
          <a:extLst>
            <a:ext uri="{FF2B5EF4-FFF2-40B4-BE49-F238E27FC236}">
              <a16:creationId xmlns:a16="http://schemas.microsoft.com/office/drawing/2014/main" id="{00000000-0008-0000-0100-00001C000000}"/>
            </a:ext>
          </a:extLst>
        </xdr:cNvPr>
        <xdr:cNvCxnSpPr/>
      </xdr:nvCxnSpPr>
      <xdr:spPr>
        <a:xfrm>
          <a:off x="3848100" y="5181600"/>
          <a:ext cx="41910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47625</xdr:colOff>
      <xdr:row>34</xdr:row>
      <xdr:rowOff>0</xdr:rowOff>
    </xdr:from>
    <xdr:to>
      <xdr:col>23</xdr:col>
      <xdr:colOff>104775</xdr:colOff>
      <xdr:row>34</xdr:row>
      <xdr:rowOff>0</xdr:rowOff>
    </xdr:to>
    <xdr:cxnSp macro="">
      <xdr:nvCxnSpPr>
        <xdr:cNvPr id="29" name="直線コネクタ 28">
          <a:extLst>
            <a:ext uri="{FF2B5EF4-FFF2-40B4-BE49-F238E27FC236}">
              <a16:creationId xmlns:a16="http://schemas.microsoft.com/office/drawing/2014/main" id="{00000000-0008-0000-0100-00001D000000}"/>
            </a:ext>
          </a:extLst>
        </xdr:cNvPr>
        <xdr:cNvCxnSpPr/>
      </xdr:nvCxnSpPr>
      <xdr:spPr>
        <a:xfrm>
          <a:off x="3848100" y="5505450"/>
          <a:ext cx="41910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47625</xdr:colOff>
      <xdr:row>36</xdr:row>
      <xdr:rowOff>0</xdr:rowOff>
    </xdr:from>
    <xdr:to>
      <xdr:col>23</xdr:col>
      <xdr:colOff>104775</xdr:colOff>
      <xdr:row>36</xdr:row>
      <xdr:rowOff>0</xdr:rowOff>
    </xdr:to>
    <xdr:cxnSp macro="">
      <xdr:nvCxnSpPr>
        <xdr:cNvPr id="30" name="直線コネクタ 29">
          <a:extLst>
            <a:ext uri="{FF2B5EF4-FFF2-40B4-BE49-F238E27FC236}">
              <a16:creationId xmlns:a16="http://schemas.microsoft.com/office/drawing/2014/main" id="{00000000-0008-0000-0100-00001E000000}"/>
            </a:ext>
          </a:extLst>
        </xdr:cNvPr>
        <xdr:cNvCxnSpPr/>
      </xdr:nvCxnSpPr>
      <xdr:spPr>
        <a:xfrm>
          <a:off x="3848100" y="5829300"/>
          <a:ext cx="41910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47625</xdr:colOff>
      <xdr:row>38</xdr:row>
      <xdr:rowOff>0</xdr:rowOff>
    </xdr:from>
    <xdr:to>
      <xdr:col>23</xdr:col>
      <xdr:colOff>104775</xdr:colOff>
      <xdr:row>38</xdr:row>
      <xdr:rowOff>0</xdr:rowOff>
    </xdr:to>
    <xdr:cxnSp macro="">
      <xdr:nvCxnSpPr>
        <xdr:cNvPr id="31" name="直線コネクタ 30">
          <a:extLst>
            <a:ext uri="{FF2B5EF4-FFF2-40B4-BE49-F238E27FC236}">
              <a16:creationId xmlns:a16="http://schemas.microsoft.com/office/drawing/2014/main" id="{00000000-0008-0000-0100-00001F000000}"/>
            </a:ext>
          </a:extLst>
        </xdr:cNvPr>
        <xdr:cNvCxnSpPr/>
      </xdr:nvCxnSpPr>
      <xdr:spPr>
        <a:xfrm>
          <a:off x="3848100" y="6153150"/>
          <a:ext cx="41910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47625</xdr:colOff>
      <xdr:row>40</xdr:row>
      <xdr:rowOff>0</xdr:rowOff>
    </xdr:from>
    <xdr:to>
      <xdr:col>23</xdr:col>
      <xdr:colOff>104775</xdr:colOff>
      <xdr:row>40</xdr:row>
      <xdr:rowOff>0</xdr:rowOff>
    </xdr:to>
    <xdr:cxnSp macro="">
      <xdr:nvCxnSpPr>
        <xdr:cNvPr id="32" name="直線コネクタ 31">
          <a:extLst>
            <a:ext uri="{FF2B5EF4-FFF2-40B4-BE49-F238E27FC236}">
              <a16:creationId xmlns:a16="http://schemas.microsoft.com/office/drawing/2014/main" id="{00000000-0008-0000-0100-000020000000}"/>
            </a:ext>
          </a:extLst>
        </xdr:cNvPr>
        <xdr:cNvCxnSpPr/>
      </xdr:nvCxnSpPr>
      <xdr:spPr>
        <a:xfrm>
          <a:off x="3848100" y="6477000"/>
          <a:ext cx="41910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47625</xdr:colOff>
      <xdr:row>42</xdr:row>
      <xdr:rowOff>0</xdr:rowOff>
    </xdr:from>
    <xdr:to>
      <xdr:col>23</xdr:col>
      <xdr:colOff>104775</xdr:colOff>
      <xdr:row>42</xdr:row>
      <xdr:rowOff>0</xdr:rowOff>
    </xdr:to>
    <xdr:cxnSp macro="">
      <xdr:nvCxnSpPr>
        <xdr:cNvPr id="33" name="直線コネクタ 32">
          <a:extLst>
            <a:ext uri="{FF2B5EF4-FFF2-40B4-BE49-F238E27FC236}">
              <a16:creationId xmlns:a16="http://schemas.microsoft.com/office/drawing/2014/main" id="{00000000-0008-0000-0100-000021000000}"/>
            </a:ext>
          </a:extLst>
        </xdr:cNvPr>
        <xdr:cNvCxnSpPr/>
      </xdr:nvCxnSpPr>
      <xdr:spPr>
        <a:xfrm>
          <a:off x="3848100" y="6800850"/>
          <a:ext cx="41910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47625</xdr:colOff>
      <xdr:row>36</xdr:row>
      <xdr:rowOff>0</xdr:rowOff>
    </xdr:from>
    <xdr:to>
      <xdr:col>15</xdr:col>
      <xdr:colOff>104775</xdr:colOff>
      <xdr:row>36</xdr:row>
      <xdr:rowOff>0</xdr:rowOff>
    </xdr:to>
    <xdr:cxnSp macro="">
      <xdr:nvCxnSpPr>
        <xdr:cNvPr id="34" name="直線コネクタ 33">
          <a:extLst>
            <a:ext uri="{FF2B5EF4-FFF2-40B4-BE49-F238E27FC236}">
              <a16:creationId xmlns:a16="http://schemas.microsoft.com/office/drawing/2014/main" id="{00000000-0008-0000-0100-000022000000}"/>
            </a:ext>
          </a:extLst>
        </xdr:cNvPr>
        <xdr:cNvCxnSpPr/>
      </xdr:nvCxnSpPr>
      <xdr:spPr>
        <a:xfrm>
          <a:off x="2400300" y="5829300"/>
          <a:ext cx="41910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47625</xdr:colOff>
      <xdr:row>38</xdr:row>
      <xdr:rowOff>0</xdr:rowOff>
    </xdr:from>
    <xdr:to>
      <xdr:col>15</xdr:col>
      <xdr:colOff>104775</xdr:colOff>
      <xdr:row>38</xdr:row>
      <xdr:rowOff>0</xdr:rowOff>
    </xdr:to>
    <xdr:cxnSp macro="">
      <xdr:nvCxnSpPr>
        <xdr:cNvPr id="35" name="直線コネクタ 34">
          <a:extLst>
            <a:ext uri="{FF2B5EF4-FFF2-40B4-BE49-F238E27FC236}">
              <a16:creationId xmlns:a16="http://schemas.microsoft.com/office/drawing/2014/main" id="{00000000-0008-0000-0100-000023000000}"/>
            </a:ext>
          </a:extLst>
        </xdr:cNvPr>
        <xdr:cNvCxnSpPr/>
      </xdr:nvCxnSpPr>
      <xdr:spPr>
        <a:xfrm>
          <a:off x="2400300" y="6153150"/>
          <a:ext cx="41910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47625</xdr:colOff>
      <xdr:row>40</xdr:row>
      <xdr:rowOff>0</xdr:rowOff>
    </xdr:from>
    <xdr:to>
      <xdr:col>15</xdr:col>
      <xdr:colOff>104775</xdr:colOff>
      <xdr:row>40</xdr:row>
      <xdr:rowOff>0</xdr:rowOff>
    </xdr:to>
    <xdr:cxnSp macro="">
      <xdr:nvCxnSpPr>
        <xdr:cNvPr id="36" name="直線コネクタ 35">
          <a:extLst>
            <a:ext uri="{FF2B5EF4-FFF2-40B4-BE49-F238E27FC236}">
              <a16:creationId xmlns:a16="http://schemas.microsoft.com/office/drawing/2014/main" id="{00000000-0008-0000-0100-000024000000}"/>
            </a:ext>
          </a:extLst>
        </xdr:cNvPr>
        <xdr:cNvCxnSpPr/>
      </xdr:nvCxnSpPr>
      <xdr:spPr>
        <a:xfrm>
          <a:off x="2400300" y="6477000"/>
          <a:ext cx="41910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47625</xdr:colOff>
      <xdr:row>42</xdr:row>
      <xdr:rowOff>0</xdr:rowOff>
    </xdr:from>
    <xdr:to>
      <xdr:col>15</xdr:col>
      <xdr:colOff>104775</xdr:colOff>
      <xdr:row>42</xdr:row>
      <xdr:rowOff>0</xdr:rowOff>
    </xdr:to>
    <xdr:cxnSp macro="">
      <xdr:nvCxnSpPr>
        <xdr:cNvPr id="37" name="直線コネクタ 36">
          <a:extLst>
            <a:ext uri="{FF2B5EF4-FFF2-40B4-BE49-F238E27FC236}">
              <a16:creationId xmlns:a16="http://schemas.microsoft.com/office/drawing/2014/main" id="{00000000-0008-0000-0100-000025000000}"/>
            </a:ext>
          </a:extLst>
        </xdr:cNvPr>
        <xdr:cNvCxnSpPr/>
      </xdr:nvCxnSpPr>
      <xdr:spPr>
        <a:xfrm>
          <a:off x="2400300" y="6800850"/>
          <a:ext cx="41910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47625</xdr:colOff>
      <xdr:row>32</xdr:row>
      <xdr:rowOff>0</xdr:rowOff>
    </xdr:from>
    <xdr:to>
      <xdr:col>19</xdr:col>
      <xdr:colOff>104775</xdr:colOff>
      <xdr:row>32</xdr:row>
      <xdr:rowOff>0</xdr:rowOff>
    </xdr:to>
    <xdr:cxnSp macro="">
      <xdr:nvCxnSpPr>
        <xdr:cNvPr id="38" name="直線コネクタ 37">
          <a:extLst>
            <a:ext uri="{FF2B5EF4-FFF2-40B4-BE49-F238E27FC236}">
              <a16:creationId xmlns:a16="http://schemas.microsoft.com/office/drawing/2014/main" id="{00000000-0008-0000-0100-000026000000}"/>
            </a:ext>
          </a:extLst>
        </xdr:cNvPr>
        <xdr:cNvCxnSpPr/>
      </xdr:nvCxnSpPr>
      <xdr:spPr>
        <a:xfrm>
          <a:off x="3124200" y="5181600"/>
          <a:ext cx="41910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47625</xdr:colOff>
      <xdr:row>34</xdr:row>
      <xdr:rowOff>0</xdr:rowOff>
    </xdr:from>
    <xdr:to>
      <xdr:col>19</xdr:col>
      <xdr:colOff>104775</xdr:colOff>
      <xdr:row>34</xdr:row>
      <xdr:rowOff>0</xdr:rowOff>
    </xdr:to>
    <xdr:cxnSp macro="">
      <xdr:nvCxnSpPr>
        <xdr:cNvPr id="39" name="直線コネクタ 38">
          <a:extLst>
            <a:ext uri="{FF2B5EF4-FFF2-40B4-BE49-F238E27FC236}">
              <a16:creationId xmlns:a16="http://schemas.microsoft.com/office/drawing/2014/main" id="{00000000-0008-0000-0100-000027000000}"/>
            </a:ext>
          </a:extLst>
        </xdr:cNvPr>
        <xdr:cNvCxnSpPr/>
      </xdr:nvCxnSpPr>
      <xdr:spPr>
        <a:xfrm>
          <a:off x="3124200" y="5505450"/>
          <a:ext cx="41910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47625</xdr:colOff>
      <xdr:row>34</xdr:row>
      <xdr:rowOff>0</xdr:rowOff>
    </xdr:from>
    <xdr:to>
      <xdr:col>19</xdr:col>
      <xdr:colOff>104775</xdr:colOff>
      <xdr:row>34</xdr:row>
      <xdr:rowOff>0</xdr:rowOff>
    </xdr:to>
    <xdr:cxnSp macro="">
      <xdr:nvCxnSpPr>
        <xdr:cNvPr id="40" name="直線コネクタ 39">
          <a:extLst>
            <a:ext uri="{FF2B5EF4-FFF2-40B4-BE49-F238E27FC236}">
              <a16:creationId xmlns:a16="http://schemas.microsoft.com/office/drawing/2014/main" id="{00000000-0008-0000-0100-000028000000}"/>
            </a:ext>
          </a:extLst>
        </xdr:cNvPr>
        <xdr:cNvCxnSpPr/>
      </xdr:nvCxnSpPr>
      <xdr:spPr>
        <a:xfrm>
          <a:off x="3124200" y="5505450"/>
          <a:ext cx="41910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47625</xdr:colOff>
      <xdr:row>36</xdr:row>
      <xdr:rowOff>0</xdr:rowOff>
    </xdr:from>
    <xdr:to>
      <xdr:col>19</xdr:col>
      <xdr:colOff>104775</xdr:colOff>
      <xdr:row>36</xdr:row>
      <xdr:rowOff>0</xdr:rowOff>
    </xdr:to>
    <xdr:cxnSp macro="">
      <xdr:nvCxnSpPr>
        <xdr:cNvPr id="41" name="直線コネクタ 40">
          <a:extLst>
            <a:ext uri="{FF2B5EF4-FFF2-40B4-BE49-F238E27FC236}">
              <a16:creationId xmlns:a16="http://schemas.microsoft.com/office/drawing/2014/main" id="{00000000-0008-0000-0100-000029000000}"/>
            </a:ext>
          </a:extLst>
        </xdr:cNvPr>
        <xdr:cNvCxnSpPr/>
      </xdr:nvCxnSpPr>
      <xdr:spPr>
        <a:xfrm>
          <a:off x="3124200" y="5829300"/>
          <a:ext cx="41910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47625</xdr:colOff>
      <xdr:row>36</xdr:row>
      <xdr:rowOff>0</xdr:rowOff>
    </xdr:from>
    <xdr:to>
      <xdr:col>19</xdr:col>
      <xdr:colOff>104775</xdr:colOff>
      <xdr:row>36</xdr:row>
      <xdr:rowOff>0</xdr:rowOff>
    </xdr:to>
    <xdr:cxnSp macro="">
      <xdr:nvCxnSpPr>
        <xdr:cNvPr id="42" name="直線コネクタ 41">
          <a:extLst>
            <a:ext uri="{FF2B5EF4-FFF2-40B4-BE49-F238E27FC236}">
              <a16:creationId xmlns:a16="http://schemas.microsoft.com/office/drawing/2014/main" id="{00000000-0008-0000-0100-00002A000000}"/>
            </a:ext>
          </a:extLst>
        </xdr:cNvPr>
        <xdr:cNvCxnSpPr/>
      </xdr:nvCxnSpPr>
      <xdr:spPr>
        <a:xfrm>
          <a:off x="3124200" y="5829300"/>
          <a:ext cx="41910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47625</xdr:colOff>
      <xdr:row>38</xdr:row>
      <xdr:rowOff>0</xdr:rowOff>
    </xdr:from>
    <xdr:to>
      <xdr:col>19</xdr:col>
      <xdr:colOff>104775</xdr:colOff>
      <xdr:row>38</xdr:row>
      <xdr:rowOff>0</xdr:rowOff>
    </xdr:to>
    <xdr:cxnSp macro="">
      <xdr:nvCxnSpPr>
        <xdr:cNvPr id="43" name="直線コネクタ 42">
          <a:extLst>
            <a:ext uri="{FF2B5EF4-FFF2-40B4-BE49-F238E27FC236}">
              <a16:creationId xmlns:a16="http://schemas.microsoft.com/office/drawing/2014/main" id="{00000000-0008-0000-0100-00002B000000}"/>
            </a:ext>
          </a:extLst>
        </xdr:cNvPr>
        <xdr:cNvCxnSpPr/>
      </xdr:nvCxnSpPr>
      <xdr:spPr>
        <a:xfrm>
          <a:off x="3124200" y="6153150"/>
          <a:ext cx="41910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47625</xdr:colOff>
      <xdr:row>38</xdr:row>
      <xdr:rowOff>0</xdr:rowOff>
    </xdr:from>
    <xdr:to>
      <xdr:col>19</xdr:col>
      <xdr:colOff>104775</xdr:colOff>
      <xdr:row>38</xdr:row>
      <xdr:rowOff>0</xdr:rowOff>
    </xdr:to>
    <xdr:cxnSp macro="">
      <xdr:nvCxnSpPr>
        <xdr:cNvPr id="44" name="直線コネクタ 43">
          <a:extLst>
            <a:ext uri="{FF2B5EF4-FFF2-40B4-BE49-F238E27FC236}">
              <a16:creationId xmlns:a16="http://schemas.microsoft.com/office/drawing/2014/main" id="{00000000-0008-0000-0100-00002C000000}"/>
            </a:ext>
          </a:extLst>
        </xdr:cNvPr>
        <xdr:cNvCxnSpPr/>
      </xdr:nvCxnSpPr>
      <xdr:spPr>
        <a:xfrm>
          <a:off x="3124200" y="6153150"/>
          <a:ext cx="41910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47625</xdr:colOff>
      <xdr:row>40</xdr:row>
      <xdr:rowOff>0</xdr:rowOff>
    </xdr:from>
    <xdr:to>
      <xdr:col>19</xdr:col>
      <xdr:colOff>104775</xdr:colOff>
      <xdr:row>40</xdr:row>
      <xdr:rowOff>0</xdr:rowOff>
    </xdr:to>
    <xdr:cxnSp macro="">
      <xdr:nvCxnSpPr>
        <xdr:cNvPr id="45" name="直線コネクタ 44">
          <a:extLst>
            <a:ext uri="{FF2B5EF4-FFF2-40B4-BE49-F238E27FC236}">
              <a16:creationId xmlns:a16="http://schemas.microsoft.com/office/drawing/2014/main" id="{00000000-0008-0000-0100-00002D000000}"/>
            </a:ext>
          </a:extLst>
        </xdr:cNvPr>
        <xdr:cNvCxnSpPr/>
      </xdr:nvCxnSpPr>
      <xdr:spPr>
        <a:xfrm>
          <a:off x="3124200" y="6477000"/>
          <a:ext cx="41910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47625</xdr:colOff>
      <xdr:row>40</xdr:row>
      <xdr:rowOff>0</xdr:rowOff>
    </xdr:from>
    <xdr:to>
      <xdr:col>19</xdr:col>
      <xdr:colOff>104775</xdr:colOff>
      <xdr:row>40</xdr:row>
      <xdr:rowOff>0</xdr:rowOff>
    </xdr:to>
    <xdr:cxnSp macro="">
      <xdr:nvCxnSpPr>
        <xdr:cNvPr id="46" name="直線コネクタ 45">
          <a:extLst>
            <a:ext uri="{FF2B5EF4-FFF2-40B4-BE49-F238E27FC236}">
              <a16:creationId xmlns:a16="http://schemas.microsoft.com/office/drawing/2014/main" id="{00000000-0008-0000-0100-00002E000000}"/>
            </a:ext>
          </a:extLst>
        </xdr:cNvPr>
        <xdr:cNvCxnSpPr/>
      </xdr:nvCxnSpPr>
      <xdr:spPr>
        <a:xfrm>
          <a:off x="3124200" y="6477000"/>
          <a:ext cx="41910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47625</xdr:colOff>
      <xdr:row>42</xdr:row>
      <xdr:rowOff>0</xdr:rowOff>
    </xdr:from>
    <xdr:to>
      <xdr:col>19</xdr:col>
      <xdr:colOff>104775</xdr:colOff>
      <xdr:row>42</xdr:row>
      <xdr:rowOff>0</xdr:rowOff>
    </xdr:to>
    <xdr:cxnSp macro="">
      <xdr:nvCxnSpPr>
        <xdr:cNvPr id="47" name="直線コネクタ 46">
          <a:extLst>
            <a:ext uri="{FF2B5EF4-FFF2-40B4-BE49-F238E27FC236}">
              <a16:creationId xmlns:a16="http://schemas.microsoft.com/office/drawing/2014/main" id="{00000000-0008-0000-0100-00002F000000}"/>
            </a:ext>
          </a:extLst>
        </xdr:cNvPr>
        <xdr:cNvCxnSpPr/>
      </xdr:nvCxnSpPr>
      <xdr:spPr>
        <a:xfrm>
          <a:off x="3124200" y="6800850"/>
          <a:ext cx="41910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47625</xdr:colOff>
      <xdr:row>42</xdr:row>
      <xdr:rowOff>0</xdr:rowOff>
    </xdr:from>
    <xdr:to>
      <xdr:col>19</xdr:col>
      <xdr:colOff>104775</xdr:colOff>
      <xdr:row>42</xdr:row>
      <xdr:rowOff>0</xdr:rowOff>
    </xdr:to>
    <xdr:cxnSp macro="">
      <xdr:nvCxnSpPr>
        <xdr:cNvPr id="48" name="直線コネクタ 47">
          <a:extLst>
            <a:ext uri="{FF2B5EF4-FFF2-40B4-BE49-F238E27FC236}">
              <a16:creationId xmlns:a16="http://schemas.microsoft.com/office/drawing/2014/main" id="{00000000-0008-0000-0100-000030000000}"/>
            </a:ext>
          </a:extLst>
        </xdr:cNvPr>
        <xdr:cNvCxnSpPr/>
      </xdr:nvCxnSpPr>
      <xdr:spPr>
        <a:xfrm>
          <a:off x="3124200" y="6800850"/>
          <a:ext cx="41910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47625</xdr:colOff>
      <xdr:row>32</xdr:row>
      <xdr:rowOff>0</xdr:rowOff>
    </xdr:from>
    <xdr:to>
      <xdr:col>23</xdr:col>
      <xdr:colOff>104775</xdr:colOff>
      <xdr:row>32</xdr:row>
      <xdr:rowOff>0</xdr:rowOff>
    </xdr:to>
    <xdr:cxnSp macro="">
      <xdr:nvCxnSpPr>
        <xdr:cNvPr id="49" name="直線コネクタ 48">
          <a:extLst>
            <a:ext uri="{FF2B5EF4-FFF2-40B4-BE49-F238E27FC236}">
              <a16:creationId xmlns:a16="http://schemas.microsoft.com/office/drawing/2014/main" id="{00000000-0008-0000-0100-000031000000}"/>
            </a:ext>
          </a:extLst>
        </xdr:cNvPr>
        <xdr:cNvCxnSpPr/>
      </xdr:nvCxnSpPr>
      <xdr:spPr>
        <a:xfrm>
          <a:off x="3848100" y="5181600"/>
          <a:ext cx="41910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47625</xdr:colOff>
      <xdr:row>34</xdr:row>
      <xdr:rowOff>0</xdr:rowOff>
    </xdr:from>
    <xdr:to>
      <xdr:col>23</xdr:col>
      <xdr:colOff>104775</xdr:colOff>
      <xdr:row>34</xdr:row>
      <xdr:rowOff>0</xdr:rowOff>
    </xdr:to>
    <xdr:cxnSp macro="">
      <xdr:nvCxnSpPr>
        <xdr:cNvPr id="50" name="直線コネクタ 49">
          <a:extLst>
            <a:ext uri="{FF2B5EF4-FFF2-40B4-BE49-F238E27FC236}">
              <a16:creationId xmlns:a16="http://schemas.microsoft.com/office/drawing/2014/main" id="{00000000-0008-0000-0100-000032000000}"/>
            </a:ext>
          </a:extLst>
        </xdr:cNvPr>
        <xdr:cNvCxnSpPr/>
      </xdr:nvCxnSpPr>
      <xdr:spPr>
        <a:xfrm>
          <a:off x="3848100" y="5505450"/>
          <a:ext cx="41910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47625</xdr:colOff>
      <xdr:row>36</xdr:row>
      <xdr:rowOff>0</xdr:rowOff>
    </xdr:from>
    <xdr:to>
      <xdr:col>23</xdr:col>
      <xdr:colOff>104775</xdr:colOff>
      <xdr:row>36</xdr:row>
      <xdr:rowOff>0</xdr:rowOff>
    </xdr:to>
    <xdr:cxnSp macro="">
      <xdr:nvCxnSpPr>
        <xdr:cNvPr id="51" name="直線コネクタ 50">
          <a:extLst>
            <a:ext uri="{FF2B5EF4-FFF2-40B4-BE49-F238E27FC236}">
              <a16:creationId xmlns:a16="http://schemas.microsoft.com/office/drawing/2014/main" id="{00000000-0008-0000-0100-000033000000}"/>
            </a:ext>
          </a:extLst>
        </xdr:cNvPr>
        <xdr:cNvCxnSpPr/>
      </xdr:nvCxnSpPr>
      <xdr:spPr>
        <a:xfrm>
          <a:off x="3848100" y="5829300"/>
          <a:ext cx="41910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47625</xdr:colOff>
      <xdr:row>38</xdr:row>
      <xdr:rowOff>0</xdr:rowOff>
    </xdr:from>
    <xdr:to>
      <xdr:col>23</xdr:col>
      <xdr:colOff>104775</xdr:colOff>
      <xdr:row>38</xdr:row>
      <xdr:rowOff>0</xdr:rowOff>
    </xdr:to>
    <xdr:cxnSp macro="">
      <xdr:nvCxnSpPr>
        <xdr:cNvPr id="52" name="直線コネクタ 51">
          <a:extLst>
            <a:ext uri="{FF2B5EF4-FFF2-40B4-BE49-F238E27FC236}">
              <a16:creationId xmlns:a16="http://schemas.microsoft.com/office/drawing/2014/main" id="{00000000-0008-0000-0100-000034000000}"/>
            </a:ext>
          </a:extLst>
        </xdr:cNvPr>
        <xdr:cNvCxnSpPr/>
      </xdr:nvCxnSpPr>
      <xdr:spPr>
        <a:xfrm>
          <a:off x="3848100" y="6153150"/>
          <a:ext cx="41910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47625</xdr:colOff>
      <xdr:row>40</xdr:row>
      <xdr:rowOff>0</xdr:rowOff>
    </xdr:from>
    <xdr:to>
      <xdr:col>23</xdr:col>
      <xdr:colOff>104775</xdr:colOff>
      <xdr:row>40</xdr:row>
      <xdr:rowOff>0</xdr:rowOff>
    </xdr:to>
    <xdr:cxnSp macro="">
      <xdr:nvCxnSpPr>
        <xdr:cNvPr id="53" name="直線コネクタ 52">
          <a:extLst>
            <a:ext uri="{FF2B5EF4-FFF2-40B4-BE49-F238E27FC236}">
              <a16:creationId xmlns:a16="http://schemas.microsoft.com/office/drawing/2014/main" id="{00000000-0008-0000-0100-000035000000}"/>
            </a:ext>
          </a:extLst>
        </xdr:cNvPr>
        <xdr:cNvCxnSpPr/>
      </xdr:nvCxnSpPr>
      <xdr:spPr>
        <a:xfrm>
          <a:off x="3848100" y="6477000"/>
          <a:ext cx="41910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47625</xdr:colOff>
      <xdr:row>42</xdr:row>
      <xdr:rowOff>0</xdr:rowOff>
    </xdr:from>
    <xdr:to>
      <xdr:col>23</xdr:col>
      <xdr:colOff>104775</xdr:colOff>
      <xdr:row>42</xdr:row>
      <xdr:rowOff>0</xdr:rowOff>
    </xdr:to>
    <xdr:cxnSp macro="">
      <xdr:nvCxnSpPr>
        <xdr:cNvPr id="54" name="直線コネクタ 53">
          <a:extLst>
            <a:ext uri="{FF2B5EF4-FFF2-40B4-BE49-F238E27FC236}">
              <a16:creationId xmlns:a16="http://schemas.microsoft.com/office/drawing/2014/main" id="{00000000-0008-0000-0100-000036000000}"/>
            </a:ext>
          </a:extLst>
        </xdr:cNvPr>
        <xdr:cNvCxnSpPr/>
      </xdr:nvCxnSpPr>
      <xdr:spPr>
        <a:xfrm>
          <a:off x="3848100" y="6800850"/>
          <a:ext cx="41910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47625</xdr:colOff>
      <xdr:row>32</xdr:row>
      <xdr:rowOff>0</xdr:rowOff>
    </xdr:from>
    <xdr:to>
      <xdr:col>23</xdr:col>
      <xdr:colOff>104775</xdr:colOff>
      <xdr:row>32</xdr:row>
      <xdr:rowOff>0</xdr:rowOff>
    </xdr:to>
    <xdr:cxnSp macro="">
      <xdr:nvCxnSpPr>
        <xdr:cNvPr id="55" name="直線コネクタ 54">
          <a:extLst>
            <a:ext uri="{FF2B5EF4-FFF2-40B4-BE49-F238E27FC236}">
              <a16:creationId xmlns:a16="http://schemas.microsoft.com/office/drawing/2014/main" id="{00000000-0008-0000-0100-000037000000}"/>
            </a:ext>
          </a:extLst>
        </xdr:cNvPr>
        <xdr:cNvCxnSpPr/>
      </xdr:nvCxnSpPr>
      <xdr:spPr>
        <a:xfrm>
          <a:off x="3848100" y="5181600"/>
          <a:ext cx="41910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47625</xdr:colOff>
      <xdr:row>34</xdr:row>
      <xdr:rowOff>0</xdr:rowOff>
    </xdr:from>
    <xdr:to>
      <xdr:col>23</xdr:col>
      <xdr:colOff>104775</xdr:colOff>
      <xdr:row>34</xdr:row>
      <xdr:rowOff>0</xdr:rowOff>
    </xdr:to>
    <xdr:cxnSp macro="">
      <xdr:nvCxnSpPr>
        <xdr:cNvPr id="56" name="直線コネクタ 55">
          <a:extLst>
            <a:ext uri="{FF2B5EF4-FFF2-40B4-BE49-F238E27FC236}">
              <a16:creationId xmlns:a16="http://schemas.microsoft.com/office/drawing/2014/main" id="{00000000-0008-0000-0100-000038000000}"/>
            </a:ext>
          </a:extLst>
        </xdr:cNvPr>
        <xdr:cNvCxnSpPr/>
      </xdr:nvCxnSpPr>
      <xdr:spPr>
        <a:xfrm>
          <a:off x="3848100" y="5505450"/>
          <a:ext cx="41910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47625</xdr:colOff>
      <xdr:row>34</xdr:row>
      <xdr:rowOff>0</xdr:rowOff>
    </xdr:from>
    <xdr:to>
      <xdr:col>23</xdr:col>
      <xdr:colOff>104775</xdr:colOff>
      <xdr:row>34</xdr:row>
      <xdr:rowOff>0</xdr:rowOff>
    </xdr:to>
    <xdr:cxnSp macro="">
      <xdr:nvCxnSpPr>
        <xdr:cNvPr id="57" name="直線コネクタ 56">
          <a:extLst>
            <a:ext uri="{FF2B5EF4-FFF2-40B4-BE49-F238E27FC236}">
              <a16:creationId xmlns:a16="http://schemas.microsoft.com/office/drawing/2014/main" id="{00000000-0008-0000-0100-000039000000}"/>
            </a:ext>
          </a:extLst>
        </xdr:cNvPr>
        <xdr:cNvCxnSpPr/>
      </xdr:nvCxnSpPr>
      <xdr:spPr>
        <a:xfrm>
          <a:off x="3848100" y="5505450"/>
          <a:ext cx="41910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47625</xdr:colOff>
      <xdr:row>36</xdr:row>
      <xdr:rowOff>0</xdr:rowOff>
    </xdr:from>
    <xdr:to>
      <xdr:col>23</xdr:col>
      <xdr:colOff>104775</xdr:colOff>
      <xdr:row>36</xdr:row>
      <xdr:rowOff>0</xdr:rowOff>
    </xdr:to>
    <xdr:cxnSp macro="">
      <xdr:nvCxnSpPr>
        <xdr:cNvPr id="58" name="直線コネクタ 57">
          <a:extLst>
            <a:ext uri="{FF2B5EF4-FFF2-40B4-BE49-F238E27FC236}">
              <a16:creationId xmlns:a16="http://schemas.microsoft.com/office/drawing/2014/main" id="{00000000-0008-0000-0100-00003A000000}"/>
            </a:ext>
          </a:extLst>
        </xdr:cNvPr>
        <xdr:cNvCxnSpPr/>
      </xdr:nvCxnSpPr>
      <xdr:spPr>
        <a:xfrm>
          <a:off x="3848100" y="5829300"/>
          <a:ext cx="41910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47625</xdr:colOff>
      <xdr:row>36</xdr:row>
      <xdr:rowOff>0</xdr:rowOff>
    </xdr:from>
    <xdr:to>
      <xdr:col>23</xdr:col>
      <xdr:colOff>104775</xdr:colOff>
      <xdr:row>36</xdr:row>
      <xdr:rowOff>0</xdr:rowOff>
    </xdr:to>
    <xdr:cxnSp macro="">
      <xdr:nvCxnSpPr>
        <xdr:cNvPr id="59" name="直線コネクタ 58">
          <a:extLst>
            <a:ext uri="{FF2B5EF4-FFF2-40B4-BE49-F238E27FC236}">
              <a16:creationId xmlns:a16="http://schemas.microsoft.com/office/drawing/2014/main" id="{00000000-0008-0000-0100-00003B000000}"/>
            </a:ext>
          </a:extLst>
        </xdr:cNvPr>
        <xdr:cNvCxnSpPr/>
      </xdr:nvCxnSpPr>
      <xdr:spPr>
        <a:xfrm>
          <a:off x="3848100" y="5829300"/>
          <a:ext cx="41910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47625</xdr:colOff>
      <xdr:row>38</xdr:row>
      <xdr:rowOff>0</xdr:rowOff>
    </xdr:from>
    <xdr:to>
      <xdr:col>23</xdr:col>
      <xdr:colOff>104775</xdr:colOff>
      <xdr:row>38</xdr:row>
      <xdr:rowOff>0</xdr:rowOff>
    </xdr:to>
    <xdr:cxnSp macro="">
      <xdr:nvCxnSpPr>
        <xdr:cNvPr id="60" name="直線コネクタ 59">
          <a:extLst>
            <a:ext uri="{FF2B5EF4-FFF2-40B4-BE49-F238E27FC236}">
              <a16:creationId xmlns:a16="http://schemas.microsoft.com/office/drawing/2014/main" id="{00000000-0008-0000-0100-00003C000000}"/>
            </a:ext>
          </a:extLst>
        </xdr:cNvPr>
        <xdr:cNvCxnSpPr/>
      </xdr:nvCxnSpPr>
      <xdr:spPr>
        <a:xfrm>
          <a:off x="3848100" y="6153150"/>
          <a:ext cx="41910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47625</xdr:colOff>
      <xdr:row>38</xdr:row>
      <xdr:rowOff>0</xdr:rowOff>
    </xdr:from>
    <xdr:to>
      <xdr:col>23</xdr:col>
      <xdr:colOff>104775</xdr:colOff>
      <xdr:row>38</xdr:row>
      <xdr:rowOff>0</xdr:rowOff>
    </xdr:to>
    <xdr:cxnSp macro="">
      <xdr:nvCxnSpPr>
        <xdr:cNvPr id="61" name="直線コネクタ 60">
          <a:extLst>
            <a:ext uri="{FF2B5EF4-FFF2-40B4-BE49-F238E27FC236}">
              <a16:creationId xmlns:a16="http://schemas.microsoft.com/office/drawing/2014/main" id="{00000000-0008-0000-0100-00003D000000}"/>
            </a:ext>
          </a:extLst>
        </xdr:cNvPr>
        <xdr:cNvCxnSpPr/>
      </xdr:nvCxnSpPr>
      <xdr:spPr>
        <a:xfrm>
          <a:off x="3848100" y="6153150"/>
          <a:ext cx="41910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47625</xdr:colOff>
      <xdr:row>40</xdr:row>
      <xdr:rowOff>0</xdr:rowOff>
    </xdr:from>
    <xdr:to>
      <xdr:col>23</xdr:col>
      <xdr:colOff>104775</xdr:colOff>
      <xdr:row>40</xdr:row>
      <xdr:rowOff>0</xdr:rowOff>
    </xdr:to>
    <xdr:cxnSp macro="">
      <xdr:nvCxnSpPr>
        <xdr:cNvPr id="62" name="直線コネクタ 61">
          <a:extLst>
            <a:ext uri="{FF2B5EF4-FFF2-40B4-BE49-F238E27FC236}">
              <a16:creationId xmlns:a16="http://schemas.microsoft.com/office/drawing/2014/main" id="{00000000-0008-0000-0100-00003E000000}"/>
            </a:ext>
          </a:extLst>
        </xdr:cNvPr>
        <xdr:cNvCxnSpPr/>
      </xdr:nvCxnSpPr>
      <xdr:spPr>
        <a:xfrm>
          <a:off x="3848100" y="6477000"/>
          <a:ext cx="41910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47625</xdr:colOff>
      <xdr:row>40</xdr:row>
      <xdr:rowOff>0</xdr:rowOff>
    </xdr:from>
    <xdr:to>
      <xdr:col>23</xdr:col>
      <xdr:colOff>104775</xdr:colOff>
      <xdr:row>40</xdr:row>
      <xdr:rowOff>0</xdr:rowOff>
    </xdr:to>
    <xdr:cxnSp macro="">
      <xdr:nvCxnSpPr>
        <xdr:cNvPr id="63" name="直線コネクタ 62">
          <a:extLst>
            <a:ext uri="{FF2B5EF4-FFF2-40B4-BE49-F238E27FC236}">
              <a16:creationId xmlns:a16="http://schemas.microsoft.com/office/drawing/2014/main" id="{00000000-0008-0000-0100-00003F000000}"/>
            </a:ext>
          </a:extLst>
        </xdr:cNvPr>
        <xdr:cNvCxnSpPr/>
      </xdr:nvCxnSpPr>
      <xdr:spPr>
        <a:xfrm>
          <a:off x="3848100" y="6477000"/>
          <a:ext cx="41910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47625</xdr:colOff>
      <xdr:row>42</xdr:row>
      <xdr:rowOff>0</xdr:rowOff>
    </xdr:from>
    <xdr:to>
      <xdr:col>23</xdr:col>
      <xdr:colOff>104775</xdr:colOff>
      <xdr:row>42</xdr:row>
      <xdr:rowOff>0</xdr:rowOff>
    </xdr:to>
    <xdr:cxnSp macro="">
      <xdr:nvCxnSpPr>
        <xdr:cNvPr id="64" name="直線コネクタ 63">
          <a:extLst>
            <a:ext uri="{FF2B5EF4-FFF2-40B4-BE49-F238E27FC236}">
              <a16:creationId xmlns:a16="http://schemas.microsoft.com/office/drawing/2014/main" id="{00000000-0008-0000-0100-000040000000}"/>
            </a:ext>
          </a:extLst>
        </xdr:cNvPr>
        <xdr:cNvCxnSpPr/>
      </xdr:nvCxnSpPr>
      <xdr:spPr>
        <a:xfrm>
          <a:off x="3848100" y="6800850"/>
          <a:ext cx="41910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47625</xdr:colOff>
      <xdr:row>42</xdr:row>
      <xdr:rowOff>0</xdr:rowOff>
    </xdr:from>
    <xdr:to>
      <xdr:col>23</xdr:col>
      <xdr:colOff>104775</xdr:colOff>
      <xdr:row>42</xdr:row>
      <xdr:rowOff>0</xdr:rowOff>
    </xdr:to>
    <xdr:cxnSp macro="">
      <xdr:nvCxnSpPr>
        <xdr:cNvPr id="65" name="直線コネクタ 64">
          <a:extLst>
            <a:ext uri="{FF2B5EF4-FFF2-40B4-BE49-F238E27FC236}">
              <a16:creationId xmlns:a16="http://schemas.microsoft.com/office/drawing/2014/main" id="{00000000-0008-0000-0100-000041000000}"/>
            </a:ext>
          </a:extLst>
        </xdr:cNvPr>
        <xdr:cNvCxnSpPr/>
      </xdr:nvCxnSpPr>
      <xdr:spPr>
        <a:xfrm>
          <a:off x="3848100" y="6800850"/>
          <a:ext cx="41910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9525</xdr:colOff>
      <xdr:row>36</xdr:row>
      <xdr:rowOff>152400</xdr:rowOff>
    </xdr:from>
    <xdr:to>
      <xdr:col>15</xdr:col>
      <xdr:colOff>171449</xdr:colOff>
      <xdr:row>37</xdr:row>
      <xdr:rowOff>142875</xdr:rowOff>
    </xdr:to>
    <xdr:sp macro="" textlink="">
      <xdr:nvSpPr>
        <xdr:cNvPr id="68" name="正方形/長方形 67">
          <a:extLst>
            <a:ext uri="{FF2B5EF4-FFF2-40B4-BE49-F238E27FC236}">
              <a16:creationId xmlns:a16="http://schemas.microsoft.com/office/drawing/2014/main" id="{00000000-0008-0000-0100-000044000000}"/>
            </a:ext>
          </a:extLst>
        </xdr:cNvPr>
        <xdr:cNvSpPr/>
      </xdr:nvSpPr>
      <xdr:spPr>
        <a:xfrm>
          <a:off x="2181225" y="5981700"/>
          <a:ext cx="704850" cy="152400"/>
        </a:xfrm>
        <a:prstGeom prst="rect">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overflow" horzOverflow="overflow" wrap="square" lIns="90170" tIns="46990" rIns="90170" bIns="46990" anchor="ctr"/>
        <a:lstStyle/>
        <a:p>
          <a:pPr algn="l">
            <a:lnSpc>
              <a:spcPct val="100000"/>
            </a:lnSpc>
          </a:pPr>
          <a:endParaRPr/>
        </a:p>
      </xdr:txBody>
    </xdr:sp>
    <xdr:clientData/>
  </xdr:twoCellAnchor>
  <xdr:twoCellAnchor>
    <xdr:from>
      <xdr:col>16</xdr:col>
      <xdr:colOff>9525</xdr:colOff>
      <xdr:row>36</xdr:row>
      <xdr:rowOff>152400</xdr:rowOff>
    </xdr:from>
    <xdr:to>
      <xdr:col>19</xdr:col>
      <xdr:colOff>171449</xdr:colOff>
      <xdr:row>37</xdr:row>
      <xdr:rowOff>142875</xdr:rowOff>
    </xdr:to>
    <xdr:sp macro="" textlink="">
      <xdr:nvSpPr>
        <xdr:cNvPr id="69" name="正方形/長方形 68">
          <a:extLst>
            <a:ext uri="{FF2B5EF4-FFF2-40B4-BE49-F238E27FC236}">
              <a16:creationId xmlns:a16="http://schemas.microsoft.com/office/drawing/2014/main" id="{00000000-0008-0000-0100-000045000000}"/>
            </a:ext>
          </a:extLst>
        </xdr:cNvPr>
        <xdr:cNvSpPr/>
      </xdr:nvSpPr>
      <xdr:spPr>
        <a:xfrm>
          <a:off x="2905125" y="5981700"/>
          <a:ext cx="704850" cy="152400"/>
        </a:xfrm>
        <a:prstGeom prst="rect">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overflow" horzOverflow="overflow" wrap="square" lIns="90170" tIns="46990" rIns="90170" bIns="46990" anchor="ctr"/>
        <a:lstStyle/>
        <a:p>
          <a:pPr algn="l">
            <a:lnSpc>
              <a:spcPct val="100000"/>
            </a:lnSpc>
          </a:pPr>
          <a:endParaRPr/>
        </a:p>
      </xdr:txBody>
    </xdr:sp>
    <xdr:clientData/>
  </xdr:twoCellAnchor>
  <xdr:twoCellAnchor>
    <xdr:from>
      <xdr:col>20</xdr:col>
      <xdr:colOff>9525</xdr:colOff>
      <xdr:row>37</xdr:row>
      <xdr:rowOff>0</xdr:rowOff>
    </xdr:from>
    <xdr:to>
      <xdr:col>23</xdr:col>
      <xdr:colOff>171449</xdr:colOff>
      <xdr:row>37</xdr:row>
      <xdr:rowOff>152400</xdr:rowOff>
    </xdr:to>
    <xdr:sp macro="" textlink="">
      <xdr:nvSpPr>
        <xdr:cNvPr id="70" name="正方形/長方形 69">
          <a:extLst>
            <a:ext uri="{FF2B5EF4-FFF2-40B4-BE49-F238E27FC236}">
              <a16:creationId xmlns:a16="http://schemas.microsoft.com/office/drawing/2014/main" id="{00000000-0008-0000-0100-000046000000}"/>
            </a:ext>
          </a:extLst>
        </xdr:cNvPr>
        <xdr:cNvSpPr/>
      </xdr:nvSpPr>
      <xdr:spPr>
        <a:xfrm>
          <a:off x="3629025" y="5991225"/>
          <a:ext cx="704850" cy="152400"/>
        </a:xfrm>
        <a:prstGeom prst="rect">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overflow" horzOverflow="overflow" wrap="square" lIns="90170" tIns="46990" rIns="90170" bIns="46990" anchor="ctr"/>
        <a:lstStyle/>
        <a:p>
          <a:pPr algn="l">
            <a:lnSpc>
              <a:spcPct val="100000"/>
            </a:lnSpc>
          </a:pPr>
          <a:endParaRPr/>
        </a:p>
      </xdr:txBody>
    </xdr:sp>
    <xdr:clientData/>
  </xdr:twoCellAnchor>
  <xdr:twoCellAnchor>
    <xdr:from>
      <xdr:col>66</xdr:col>
      <xdr:colOff>47625</xdr:colOff>
      <xdr:row>22</xdr:row>
      <xdr:rowOff>0</xdr:rowOff>
    </xdr:from>
    <xdr:to>
      <xdr:col>68</xdr:col>
      <xdr:colOff>104775</xdr:colOff>
      <xdr:row>22</xdr:row>
      <xdr:rowOff>0</xdr:rowOff>
    </xdr:to>
    <xdr:cxnSp macro="">
      <xdr:nvCxnSpPr>
        <xdr:cNvPr id="66" name="直線コネクタ 65">
          <a:extLst>
            <a:ext uri="{FF2B5EF4-FFF2-40B4-BE49-F238E27FC236}">
              <a16:creationId xmlns:a16="http://schemas.microsoft.com/office/drawing/2014/main" id="{00000000-0008-0000-0100-000042000000}"/>
            </a:ext>
          </a:extLst>
        </xdr:cNvPr>
        <xdr:cNvCxnSpPr/>
      </xdr:nvCxnSpPr>
      <xdr:spPr>
        <a:xfrm>
          <a:off x="12144375" y="3562350"/>
          <a:ext cx="47625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66</xdr:col>
      <xdr:colOff>47625</xdr:colOff>
      <xdr:row>22</xdr:row>
      <xdr:rowOff>0</xdr:rowOff>
    </xdr:from>
    <xdr:to>
      <xdr:col>68</xdr:col>
      <xdr:colOff>104775</xdr:colOff>
      <xdr:row>22</xdr:row>
      <xdr:rowOff>0</xdr:rowOff>
    </xdr:to>
    <xdr:cxnSp macro="">
      <xdr:nvCxnSpPr>
        <xdr:cNvPr id="67" name="直線コネクタ 66">
          <a:extLst>
            <a:ext uri="{FF2B5EF4-FFF2-40B4-BE49-F238E27FC236}">
              <a16:creationId xmlns:a16="http://schemas.microsoft.com/office/drawing/2014/main" id="{00000000-0008-0000-0100-000043000000}"/>
            </a:ext>
          </a:extLst>
        </xdr:cNvPr>
        <xdr:cNvCxnSpPr/>
      </xdr:nvCxnSpPr>
      <xdr:spPr>
        <a:xfrm>
          <a:off x="12144375" y="3562350"/>
          <a:ext cx="47625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66</xdr:col>
      <xdr:colOff>47625</xdr:colOff>
      <xdr:row>22</xdr:row>
      <xdr:rowOff>0</xdr:rowOff>
    </xdr:from>
    <xdr:to>
      <xdr:col>68</xdr:col>
      <xdr:colOff>104775</xdr:colOff>
      <xdr:row>22</xdr:row>
      <xdr:rowOff>0</xdr:rowOff>
    </xdr:to>
    <xdr:cxnSp macro="">
      <xdr:nvCxnSpPr>
        <xdr:cNvPr id="71" name="直線コネクタ 70">
          <a:extLst>
            <a:ext uri="{FF2B5EF4-FFF2-40B4-BE49-F238E27FC236}">
              <a16:creationId xmlns:a16="http://schemas.microsoft.com/office/drawing/2014/main" id="{00000000-0008-0000-0100-000047000000}"/>
            </a:ext>
          </a:extLst>
        </xdr:cNvPr>
        <xdr:cNvCxnSpPr/>
      </xdr:nvCxnSpPr>
      <xdr:spPr>
        <a:xfrm>
          <a:off x="12144375" y="3562350"/>
          <a:ext cx="47625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65</xdr:col>
      <xdr:colOff>171449</xdr:colOff>
      <xdr:row>5</xdr:row>
      <xdr:rowOff>38100</xdr:rowOff>
    </xdr:from>
    <xdr:to>
      <xdr:col>68</xdr:col>
      <xdr:colOff>57150</xdr:colOff>
      <xdr:row>6</xdr:row>
      <xdr:rowOff>123824</xdr:rowOff>
    </xdr:to>
    <xdr:sp macro="" textlink="">
      <xdr:nvSpPr>
        <xdr:cNvPr id="4" name="大かっこ 3">
          <a:extLst>
            <a:ext uri="{FF2B5EF4-FFF2-40B4-BE49-F238E27FC236}">
              <a16:creationId xmlns:a16="http://schemas.microsoft.com/office/drawing/2014/main" id="{00000000-0008-0000-0100-000004000000}"/>
            </a:ext>
          </a:extLst>
        </xdr:cNvPr>
        <xdr:cNvSpPr/>
      </xdr:nvSpPr>
      <xdr:spPr>
        <a:xfrm>
          <a:off x="12058651" y="847725"/>
          <a:ext cx="514350" cy="247650"/>
        </a:xfrm>
        <a:prstGeom prst="bracketPair">
          <a:avLst>
            <a:gd name="adj" fmla="val 16667"/>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overflow" horzOverflow="overflow" wrap="square" lIns="90170" tIns="46990" rIns="90170" bIns="46990" anchor="ctr"/>
        <a:lstStyle/>
        <a:p>
          <a:pPr algn="l">
            <a:lnSpc>
              <a:spcPct val="100000"/>
            </a:lnSpc>
          </a:pPr>
          <a:endParaRPr/>
        </a:p>
      </xdr:txBody>
    </xdr:sp>
    <xdr:clientData/>
  </xdr:twoCellAnchor>
  <xdr:twoCellAnchor>
    <xdr:from>
      <xdr:col>70</xdr:col>
      <xdr:colOff>47625</xdr:colOff>
      <xdr:row>8</xdr:row>
      <xdr:rowOff>0</xdr:rowOff>
    </xdr:from>
    <xdr:to>
      <xdr:col>72</xdr:col>
      <xdr:colOff>104775</xdr:colOff>
      <xdr:row>8</xdr:row>
      <xdr:rowOff>0</xdr:rowOff>
    </xdr:to>
    <xdr:cxnSp macro="">
      <xdr:nvCxnSpPr>
        <xdr:cNvPr id="72" name="直線コネクタ 71">
          <a:extLst>
            <a:ext uri="{FF2B5EF4-FFF2-40B4-BE49-F238E27FC236}">
              <a16:creationId xmlns:a16="http://schemas.microsoft.com/office/drawing/2014/main" id="{00000000-0008-0000-0100-000048000000}"/>
            </a:ext>
          </a:extLst>
        </xdr:cNvPr>
        <xdr:cNvCxnSpPr/>
      </xdr:nvCxnSpPr>
      <xdr:spPr>
        <a:xfrm>
          <a:off x="12982575" y="1295400"/>
          <a:ext cx="47625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70</xdr:col>
      <xdr:colOff>47625</xdr:colOff>
      <xdr:row>8</xdr:row>
      <xdr:rowOff>0</xdr:rowOff>
    </xdr:from>
    <xdr:to>
      <xdr:col>72</xdr:col>
      <xdr:colOff>104775</xdr:colOff>
      <xdr:row>8</xdr:row>
      <xdr:rowOff>0</xdr:rowOff>
    </xdr:to>
    <xdr:cxnSp macro="">
      <xdr:nvCxnSpPr>
        <xdr:cNvPr id="73" name="直線コネクタ 72">
          <a:extLst>
            <a:ext uri="{FF2B5EF4-FFF2-40B4-BE49-F238E27FC236}">
              <a16:creationId xmlns:a16="http://schemas.microsoft.com/office/drawing/2014/main" id="{00000000-0008-0000-0100-000049000000}"/>
            </a:ext>
          </a:extLst>
        </xdr:cNvPr>
        <xdr:cNvCxnSpPr/>
      </xdr:nvCxnSpPr>
      <xdr:spPr>
        <a:xfrm>
          <a:off x="12982575" y="1295400"/>
          <a:ext cx="47625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70</xdr:col>
      <xdr:colOff>47625</xdr:colOff>
      <xdr:row>8</xdr:row>
      <xdr:rowOff>0</xdr:rowOff>
    </xdr:from>
    <xdr:to>
      <xdr:col>72</xdr:col>
      <xdr:colOff>104775</xdr:colOff>
      <xdr:row>8</xdr:row>
      <xdr:rowOff>0</xdr:rowOff>
    </xdr:to>
    <xdr:cxnSp macro="">
      <xdr:nvCxnSpPr>
        <xdr:cNvPr id="74" name="直線コネクタ 73">
          <a:extLst>
            <a:ext uri="{FF2B5EF4-FFF2-40B4-BE49-F238E27FC236}">
              <a16:creationId xmlns:a16="http://schemas.microsoft.com/office/drawing/2014/main" id="{00000000-0008-0000-0100-00004A000000}"/>
            </a:ext>
          </a:extLst>
        </xdr:cNvPr>
        <xdr:cNvCxnSpPr/>
      </xdr:nvCxnSpPr>
      <xdr:spPr>
        <a:xfrm>
          <a:off x="12982575" y="1295400"/>
          <a:ext cx="47625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70</xdr:col>
      <xdr:colOff>47625</xdr:colOff>
      <xdr:row>16</xdr:row>
      <xdr:rowOff>0</xdr:rowOff>
    </xdr:from>
    <xdr:to>
      <xdr:col>72</xdr:col>
      <xdr:colOff>104775</xdr:colOff>
      <xdr:row>16</xdr:row>
      <xdr:rowOff>0</xdr:rowOff>
    </xdr:to>
    <xdr:cxnSp macro="">
      <xdr:nvCxnSpPr>
        <xdr:cNvPr id="84" name="直線コネクタ 83">
          <a:extLst>
            <a:ext uri="{FF2B5EF4-FFF2-40B4-BE49-F238E27FC236}">
              <a16:creationId xmlns:a16="http://schemas.microsoft.com/office/drawing/2014/main" id="{00000000-0008-0000-0100-000054000000}"/>
            </a:ext>
          </a:extLst>
        </xdr:cNvPr>
        <xdr:cNvCxnSpPr/>
      </xdr:nvCxnSpPr>
      <xdr:spPr>
        <a:xfrm>
          <a:off x="12982575" y="2590800"/>
          <a:ext cx="47625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70</xdr:col>
      <xdr:colOff>47625</xdr:colOff>
      <xdr:row>16</xdr:row>
      <xdr:rowOff>0</xdr:rowOff>
    </xdr:from>
    <xdr:to>
      <xdr:col>72</xdr:col>
      <xdr:colOff>104775</xdr:colOff>
      <xdr:row>16</xdr:row>
      <xdr:rowOff>0</xdr:rowOff>
    </xdr:to>
    <xdr:cxnSp macro="">
      <xdr:nvCxnSpPr>
        <xdr:cNvPr id="85" name="直線コネクタ 84">
          <a:extLst>
            <a:ext uri="{FF2B5EF4-FFF2-40B4-BE49-F238E27FC236}">
              <a16:creationId xmlns:a16="http://schemas.microsoft.com/office/drawing/2014/main" id="{00000000-0008-0000-0100-000055000000}"/>
            </a:ext>
          </a:extLst>
        </xdr:cNvPr>
        <xdr:cNvCxnSpPr/>
      </xdr:nvCxnSpPr>
      <xdr:spPr>
        <a:xfrm>
          <a:off x="12982575" y="2590800"/>
          <a:ext cx="47625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70</xdr:col>
      <xdr:colOff>47625</xdr:colOff>
      <xdr:row>16</xdr:row>
      <xdr:rowOff>0</xdr:rowOff>
    </xdr:from>
    <xdr:to>
      <xdr:col>72</xdr:col>
      <xdr:colOff>104775</xdr:colOff>
      <xdr:row>16</xdr:row>
      <xdr:rowOff>0</xdr:rowOff>
    </xdr:to>
    <xdr:cxnSp macro="">
      <xdr:nvCxnSpPr>
        <xdr:cNvPr id="86" name="直線コネクタ 85">
          <a:extLst>
            <a:ext uri="{FF2B5EF4-FFF2-40B4-BE49-F238E27FC236}">
              <a16:creationId xmlns:a16="http://schemas.microsoft.com/office/drawing/2014/main" id="{00000000-0008-0000-0100-000056000000}"/>
            </a:ext>
          </a:extLst>
        </xdr:cNvPr>
        <xdr:cNvCxnSpPr/>
      </xdr:nvCxnSpPr>
      <xdr:spPr>
        <a:xfrm>
          <a:off x="12982575" y="2590800"/>
          <a:ext cx="47625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70</xdr:col>
      <xdr:colOff>47625</xdr:colOff>
      <xdr:row>20</xdr:row>
      <xdr:rowOff>0</xdr:rowOff>
    </xdr:from>
    <xdr:to>
      <xdr:col>72</xdr:col>
      <xdr:colOff>104775</xdr:colOff>
      <xdr:row>20</xdr:row>
      <xdr:rowOff>0</xdr:rowOff>
    </xdr:to>
    <xdr:cxnSp macro="">
      <xdr:nvCxnSpPr>
        <xdr:cNvPr id="90" name="直線コネクタ 89">
          <a:extLst>
            <a:ext uri="{FF2B5EF4-FFF2-40B4-BE49-F238E27FC236}">
              <a16:creationId xmlns:a16="http://schemas.microsoft.com/office/drawing/2014/main" id="{00000000-0008-0000-0100-00005A000000}"/>
            </a:ext>
          </a:extLst>
        </xdr:cNvPr>
        <xdr:cNvCxnSpPr/>
      </xdr:nvCxnSpPr>
      <xdr:spPr>
        <a:xfrm>
          <a:off x="12982575" y="3238500"/>
          <a:ext cx="47625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70</xdr:col>
      <xdr:colOff>47625</xdr:colOff>
      <xdr:row>20</xdr:row>
      <xdr:rowOff>0</xdr:rowOff>
    </xdr:from>
    <xdr:to>
      <xdr:col>72</xdr:col>
      <xdr:colOff>104775</xdr:colOff>
      <xdr:row>20</xdr:row>
      <xdr:rowOff>0</xdr:rowOff>
    </xdr:to>
    <xdr:cxnSp macro="">
      <xdr:nvCxnSpPr>
        <xdr:cNvPr id="91" name="直線コネクタ 90">
          <a:extLst>
            <a:ext uri="{FF2B5EF4-FFF2-40B4-BE49-F238E27FC236}">
              <a16:creationId xmlns:a16="http://schemas.microsoft.com/office/drawing/2014/main" id="{00000000-0008-0000-0100-00005B000000}"/>
            </a:ext>
          </a:extLst>
        </xdr:cNvPr>
        <xdr:cNvCxnSpPr/>
      </xdr:nvCxnSpPr>
      <xdr:spPr>
        <a:xfrm>
          <a:off x="12982575" y="3238500"/>
          <a:ext cx="47625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70</xdr:col>
      <xdr:colOff>47625</xdr:colOff>
      <xdr:row>20</xdr:row>
      <xdr:rowOff>0</xdr:rowOff>
    </xdr:from>
    <xdr:to>
      <xdr:col>72</xdr:col>
      <xdr:colOff>104775</xdr:colOff>
      <xdr:row>20</xdr:row>
      <xdr:rowOff>0</xdr:rowOff>
    </xdr:to>
    <xdr:cxnSp macro="">
      <xdr:nvCxnSpPr>
        <xdr:cNvPr id="92" name="直線コネクタ 91">
          <a:extLst>
            <a:ext uri="{FF2B5EF4-FFF2-40B4-BE49-F238E27FC236}">
              <a16:creationId xmlns:a16="http://schemas.microsoft.com/office/drawing/2014/main" id="{00000000-0008-0000-0100-00005C000000}"/>
            </a:ext>
          </a:extLst>
        </xdr:cNvPr>
        <xdr:cNvCxnSpPr/>
      </xdr:nvCxnSpPr>
      <xdr:spPr>
        <a:xfrm>
          <a:off x="12982575" y="3238500"/>
          <a:ext cx="47625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70</xdr:col>
      <xdr:colOff>47625</xdr:colOff>
      <xdr:row>26</xdr:row>
      <xdr:rowOff>0</xdr:rowOff>
    </xdr:from>
    <xdr:to>
      <xdr:col>72</xdr:col>
      <xdr:colOff>104775</xdr:colOff>
      <xdr:row>26</xdr:row>
      <xdr:rowOff>0</xdr:rowOff>
    </xdr:to>
    <xdr:cxnSp macro="">
      <xdr:nvCxnSpPr>
        <xdr:cNvPr id="99" name="直線コネクタ 98">
          <a:extLst>
            <a:ext uri="{FF2B5EF4-FFF2-40B4-BE49-F238E27FC236}">
              <a16:creationId xmlns:a16="http://schemas.microsoft.com/office/drawing/2014/main" id="{00000000-0008-0000-0100-000063000000}"/>
            </a:ext>
          </a:extLst>
        </xdr:cNvPr>
        <xdr:cNvCxnSpPr/>
      </xdr:nvCxnSpPr>
      <xdr:spPr>
        <a:xfrm>
          <a:off x="12982575" y="4210050"/>
          <a:ext cx="47625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70</xdr:col>
      <xdr:colOff>47625</xdr:colOff>
      <xdr:row>26</xdr:row>
      <xdr:rowOff>0</xdr:rowOff>
    </xdr:from>
    <xdr:to>
      <xdr:col>72</xdr:col>
      <xdr:colOff>104775</xdr:colOff>
      <xdr:row>26</xdr:row>
      <xdr:rowOff>0</xdr:rowOff>
    </xdr:to>
    <xdr:cxnSp macro="">
      <xdr:nvCxnSpPr>
        <xdr:cNvPr id="100" name="直線コネクタ 99">
          <a:extLst>
            <a:ext uri="{FF2B5EF4-FFF2-40B4-BE49-F238E27FC236}">
              <a16:creationId xmlns:a16="http://schemas.microsoft.com/office/drawing/2014/main" id="{00000000-0008-0000-0100-000064000000}"/>
            </a:ext>
          </a:extLst>
        </xdr:cNvPr>
        <xdr:cNvCxnSpPr/>
      </xdr:nvCxnSpPr>
      <xdr:spPr>
        <a:xfrm>
          <a:off x="12982575" y="4210050"/>
          <a:ext cx="47625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70</xdr:col>
      <xdr:colOff>47625</xdr:colOff>
      <xdr:row>26</xdr:row>
      <xdr:rowOff>0</xdr:rowOff>
    </xdr:from>
    <xdr:to>
      <xdr:col>72</xdr:col>
      <xdr:colOff>104775</xdr:colOff>
      <xdr:row>26</xdr:row>
      <xdr:rowOff>0</xdr:rowOff>
    </xdr:to>
    <xdr:cxnSp macro="">
      <xdr:nvCxnSpPr>
        <xdr:cNvPr id="101" name="直線コネクタ 100">
          <a:extLst>
            <a:ext uri="{FF2B5EF4-FFF2-40B4-BE49-F238E27FC236}">
              <a16:creationId xmlns:a16="http://schemas.microsoft.com/office/drawing/2014/main" id="{00000000-0008-0000-0100-000065000000}"/>
            </a:ext>
          </a:extLst>
        </xdr:cNvPr>
        <xdr:cNvCxnSpPr/>
      </xdr:nvCxnSpPr>
      <xdr:spPr>
        <a:xfrm>
          <a:off x="12982575" y="4210050"/>
          <a:ext cx="47625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74</xdr:col>
      <xdr:colOff>47625</xdr:colOff>
      <xdr:row>10</xdr:row>
      <xdr:rowOff>0</xdr:rowOff>
    </xdr:from>
    <xdr:to>
      <xdr:col>76</xdr:col>
      <xdr:colOff>104775</xdr:colOff>
      <xdr:row>10</xdr:row>
      <xdr:rowOff>0</xdr:rowOff>
    </xdr:to>
    <xdr:cxnSp macro="">
      <xdr:nvCxnSpPr>
        <xdr:cNvPr id="105" name="直線コネクタ 104">
          <a:extLst>
            <a:ext uri="{FF2B5EF4-FFF2-40B4-BE49-F238E27FC236}">
              <a16:creationId xmlns:a16="http://schemas.microsoft.com/office/drawing/2014/main" id="{00000000-0008-0000-0100-000069000000}"/>
            </a:ext>
          </a:extLst>
        </xdr:cNvPr>
        <xdr:cNvCxnSpPr/>
      </xdr:nvCxnSpPr>
      <xdr:spPr>
        <a:xfrm>
          <a:off x="13820775" y="1619250"/>
          <a:ext cx="47625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74</xdr:col>
      <xdr:colOff>47625</xdr:colOff>
      <xdr:row>10</xdr:row>
      <xdr:rowOff>0</xdr:rowOff>
    </xdr:from>
    <xdr:to>
      <xdr:col>76</xdr:col>
      <xdr:colOff>104775</xdr:colOff>
      <xdr:row>10</xdr:row>
      <xdr:rowOff>0</xdr:rowOff>
    </xdr:to>
    <xdr:cxnSp macro="">
      <xdr:nvCxnSpPr>
        <xdr:cNvPr id="106" name="直線コネクタ 105">
          <a:extLst>
            <a:ext uri="{FF2B5EF4-FFF2-40B4-BE49-F238E27FC236}">
              <a16:creationId xmlns:a16="http://schemas.microsoft.com/office/drawing/2014/main" id="{00000000-0008-0000-0100-00006A000000}"/>
            </a:ext>
          </a:extLst>
        </xdr:cNvPr>
        <xdr:cNvCxnSpPr/>
      </xdr:nvCxnSpPr>
      <xdr:spPr>
        <a:xfrm>
          <a:off x="13820775" y="1619250"/>
          <a:ext cx="47625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74</xdr:col>
      <xdr:colOff>47625</xdr:colOff>
      <xdr:row>10</xdr:row>
      <xdr:rowOff>0</xdr:rowOff>
    </xdr:from>
    <xdr:to>
      <xdr:col>76</xdr:col>
      <xdr:colOff>104775</xdr:colOff>
      <xdr:row>10</xdr:row>
      <xdr:rowOff>0</xdr:rowOff>
    </xdr:to>
    <xdr:cxnSp macro="">
      <xdr:nvCxnSpPr>
        <xdr:cNvPr id="107" name="直線コネクタ 106">
          <a:extLst>
            <a:ext uri="{FF2B5EF4-FFF2-40B4-BE49-F238E27FC236}">
              <a16:creationId xmlns:a16="http://schemas.microsoft.com/office/drawing/2014/main" id="{00000000-0008-0000-0100-00006B000000}"/>
            </a:ext>
          </a:extLst>
        </xdr:cNvPr>
        <xdr:cNvCxnSpPr/>
      </xdr:nvCxnSpPr>
      <xdr:spPr>
        <a:xfrm>
          <a:off x="13820775" y="1619250"/>
          <a:ext cx="47625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74</xdr:col>
      <xdr:colOff>47625</xdr:colOff>
      <xdr:row>12</xdr:row>
      <xdr:rowOff>0</xdr:rowOff>
    </xdr:from>
    <xdr:to>
      <xdr:col>76</xdr:col>
      <xdr:colOff>104775</xdr:colOff>
      <xdr:row>12</xdr:row>
      <xdr:rowOff>0</xdr:rowOff>
    </xdr:to>
    <xdr:cxnSp macro="">
      <xdr:nvCxnSpPr>
        <xdr:cNvPr id="108" name="直線コネクタ 107">
          <a:extLst>
            <a:ext uri="{FF2B5EF4-FFF2-40B4-BE49-F238E27FC236}">
              <a16:creationId xmlns:a16="http://schemas.microsoft.com/office/drawing/2014/main" id="{00000000-0008-0000-0100-00006C000000}"/>
            </a:ext>
          </a:extLst>
        </xdr:cNvPr>
        <xdr:cNvCxnSpPr/>
      </xdr:nvCxnSpPr>
      <xdr:spPr>
        <a:xfrm>
          <a:off x="13820775" y="1943100"/>
          <a:ext cx="47625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74</xdr:col>
      <xdr:colOff>47625</xdr:colOff>
      <xdr:row>12</xdr:row>
      <xdr:rowOff>0</xdr:rowOff>
    </xdr:from>
    <xdr:to>
      <xdr:col>76</xdr:col>
      <xdr:colOff>104775</xdr:colOff>
      <xdr:row>12</xdr:row>
      <xdr:rowOff>0</xdr:rowOff>
    </xdr:to>
    <xdr:cxnSp macro="">
      <xdr:nvCxnSpPr>
        <xdr:cNvPr id="109" name="直線コネクタ 108">
          <a:extLst>
            <a:ext uri="{FF2B5EF4-FFF2-40B4-BE49-F238E27FC236}">
              <a16:creationId xmlns:a16="http://schemas.microsoft.com/office/drawing/2014/main" id="{00000000-0008-0000-0100-00006D000000}"/>
            </a:ext>
          </a:extLst>
        </xdr:cNvPr>
        <xdr:cNvCxnSpPr/>
      </xdr:nvCxnSpPr>
      <xdr:spPr>
        <a:xfrm>
          <a:off x="13820775" y="1943100"/>
          <a:ext cx="47625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74</xdr:col>
      <xdr:colOff>47625</xdr:colOff>
      <xdr:row>12</xdr:row>
      <xdr:rowOff>0</xdr:rowOff>
    </xdr:from>
    <xdr:to>
      <xdr:col>76</xdr:col>
      <xdr:colOff>104775</xdr:colOff>
      <xdr:row>12</xdr:row>
      <xdr:rowOff>0</xdr:rowOff>
    </xdr:to>
    <xdr:cxnSp macro="">
      <xdr:nvCxnSpPr>
        <xdr:cNvPr id="110" name="直線コネクタ 109">
          <a:extLst>
            <a:ext uri="{FF2B5EF4-FFF2-40B4-BE49-F238E27FC236}">
              <a16:creationId xmlns:a16="http://schemas.microsoft.com/office/drawing/2014/main" id="{00000000-0008-0000-0100-00006E000000}"/>
            </a:ext>
          </a:extLst>
        </xdr:cNvPr>
        <xdr:cNvCxnSpPr/>
      </xdr:nvCxnSpPr>
      <xdr:spPr>
        <a:xfrm>
          <a:off x="13820775" y="1943100"/>
          <a:ext cx="47625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74</xdr:col>
      <xdr:colOff>47625</xdr:colOff>
      <xdr:row>18</xdr:row>
      <xdr:rowOff>0</xdr:rowOff>
    </xdr:from>
    <xdr:to>
      <xdr:col>76</xdr:col>
      <xdr:colOff>104775</xdr:colOff>
      <xdr:row>18</xdr:row>
      <xdr:rowOff>0</xdr:rowOff>
    </xdr:to>
    <xdr:cxnSp macro="">
      <xdr:nvCxnSpPr>
        <xdr:cNvPr id="117" name="直線コネクタ 116">
          <a:extLst>
            <a:ext uri="{FF2B5EF4-FFF2-40B4-BE49-F238E27FC236}">
              <a16:creationId xmlns:a16="http://schemas.microsoft.com/office/drawing/2014/main" id="{00000000-0008-0000-0100-000075000000}"/>
            </a:ext>
          </a:extLst>
        </xdr:cNvPr>
        <xdr:cNvCxnSpPr/>
      </xdr:nvCxnSpPr>
      <xdr:spPr>
        <a:xfrm>
          <a:off x="13820775" y="2914650"/>
          <a:ext cx="47625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74</xdr:col>
      <xdr:colOff>47625</xdr:colOff>
      <xdr:row>18</xdr:row>
      <xdr:rowOff>0</xdr:rowOff>
    </xdr:from>
    <xdr:to>
      <xdr:col>76</xdr:col>
      <xdr:colOff>104775</xdr:colOff>
      <xdr:row>18</xdr:row>
      <xdr:rowOff>0</xdr:rowOff>
    </xdr:to>
    <xdr:cxnSp macro="">
      <xdr:nvCxnSpPr>
        <xdr:cNvPr id="118" name="直線コネクタ 117">
          <a:extLst>
            <a:ext uri="{FF2B5EF4-FFF2-40B4-BE49-F238E27FC236}">
              <a16:creationId xmlns:a16="http://schemas.microsoft.com/office/drawing/2014/main" id="{00000000-0008-0000-0100-000076000000}"/>
            </a:ext>
          </a:extLst>
        </xdr:cNvPr>
        <xdr:cNvCxnSpPr/>
      </xdr:nvCxnSpPr>
      <xdr:spPr>
        <a:xfrm>
          <a:off x="13820775" y="2914650"/>
          <a:ext cx="47625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74</xdr:col>
      <xdr:colOff>47625</xdr:colOff>
      <xdr:row>18</xdr:row>
      <xdr:rowOff>0</xdr:rowOff>
    </xdr:from>
    <xdr:to>
      <xdr:col>76</xdr:col>
      <xdr:colOff>104775</xdr:colOff>
      <xdr:row>18</xdr:row>
      <xdr:rowOff>0</xdr:rowOff>
    </xdr:to>
    <xdr:cxnSp macro="">
      <xdr:nvCxnSpPr>
        <xdr:cNvPr id="119" name="直線コネクタ 118">
          <a:extLst>
            <a:ext uri="{FF2B5EF4-FFF2-40B4-BE49-F238E27FC236}">
              <a16:creationId xmlns:a16="http://schemas.microsoft.com/office/drawing/2014/main" id="{00000000-0008-0000-0100-000077000000}"/>
            </a:ext>
          </a:extLst>
        </xdr:cNvPr>
        <xdr:cNvCxnSpPr/>
      </xdr:nvCxnSpPr>
      <xdr:spPr>
        <a:xfrm>
          <a:off x="13820775" y="2914650"/>
          <a:ext cx="47625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74</xdr:col>
      <xdr:colOff>47625</xdr:colOff>
      <xdr:row>22</xdr:row>
      <xdr:rowOff>0</xdr:rowOff>
    </xdr:from>
    <xdr:to>
      <xdr:col>76</xdr:col>
      <xdr:colOff>104775</xdr:colOff>
      <xdr:row>22</xdr:row>
      <xdr:rowOff>0</xdr:rowOff>
    </xdr:to>
    <xdr:cxnSp macro="">
      <xdr:nvCxnSpPr>
        <xdr:cNvPr id="123" name="直線コネクタ 122">
          <a:extLst>
            <a:ext uri="{FF2B5EF4-FFF2-40B4-BE49-F238E27FC236}">
              <a16:creationId xmlns:a16="http://schemas.microsoft.com/office/drawing/2014/main" id="{00000000-0008-0000-0100-00007B000000}"/>
            </a:ext>
          </a:extLst>
        </xdr:cNvPr>
        <xdr:cNvCxnSpPr/>
      </xdr:nvCxnSpPr>
      <xdr:spPr>
        <a:xfrm>
          <a:off x="13820775" y="3562350"/>
          <a:ext cx="47625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74</xdr:col>
      <xdr:colOff>47625</xdr:colOff>
      <xdr:row>22</xdr:row>
      <xdr:rowOff>0</xdr:rowOff>
    </xdr:from>
    <xdr:to>
      <xdr:col>76</xdr:col>
      <xdr:colOff>104775</xdr:colOff>
      <xdr:row>22</xdr:row>
      <xdr:rowOff>0</xdr:rowOff>
    </xdr:to>
    <xdr:cxnSp macro="">
      <xdr:nvCxnSpPr>
        <xdr:cNvPr id="124" name="直線コネクタ 123">
          <a:extLst>
            <a:ext uri="{FF2B5EF4-FFF2-40B4-BE49-F238E27FC236}">
              <a16:creationId xmlns:a16="http://schemas.microsoft.com/office/drawing/2014/main" id="{00000000-0008-0000-0100-00007C000000}"/>
            </a:ext>
          </a:extLst>
        </xdr:cNvPr>
        <xdr:cNvCxnSpPr/>
      </xdr:nvCxnSpPr>
      <xdr:spPr>
        <a:xfrm>
          <a:off x="13820775" y="3562350"/>
          <a:ext cx="47625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74</xdr:col>
      <xdr:colOff>47625</xdr:colOff>
      <xdr:row>22</xdr:row>
      <xdr:rowOff>0</xdr:rowOff>
    </xdr:from>
    <xdr:to>
      <xdr:col>76</xdr:col>
      <xdr:colOff>104775</xdr:colOff>
      <xdr:row>22</xdr:row>
      <xdr:rowOff>0</xdr:rowOff>
    </xdr:to>
    <xdr:cxnSp macro="">
      <xdr:nvCxnSpPr>
        <xdr:cNvPr id="125" name="直線コネクタ 124">
          <a:extLst>
            <a:ext uri="{FF2B5EF4-FFF2-40B4-BE49-F238E27FC236}">
              <a16:creationId xmlns:a16="http://schemas.microsoft.com/office/drawing/2014/main" id="{00000000-0008-0000-0100-00007D000000}"/>
            </a:ext>
          </a:extLst>
        </xdr:cNvPr>
        <xdr:cNvCxnSpPr/>
      </xdr:nvCxnSpPr>
      <xdr:spPr>
        <a:xfrm>
          <a:off x="13820775" y="3562350"/>
          <a:ext cx="47625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74</xdr:col>
      <xdr:colOff>47625</xdr:colOff>
      <xdr:row>24</xdr:row>
      <xdr:rowOff>0</xdr:rowOff>
    </xdr:from>
    <xdr:to>
      <xdr:col>76</xdr:col>
      <xdr:colOff>104775</xdr:colOff>
      <xdr:row>24</xdr:row>
      <xdr:rowOff>0</xdr:rowOff>
    </xdr:to>
    <xdr:cxnSp macro="">
      <xdr:nvCxnSpPr>
        <xdr:cNvPr id="126" name="直線コネクタ 125">
          <a:extLst>
            <a:ext uri="{FF2B5EF4-FFF2-40B4-BE49-F238E27FC236}">
              <a16:creationId xmlns:a16="http://schemas.microsoft.com/office/drawing/2014/main" id="{00000000-0008-0000-0100-00007E000000}"/>
            </a:ext>
          </a:extLst>
        </xdr:cNvPr>
        <xdr:cNvCxnSpPr/>
      </xdr:nvCxnSpPr>
      <xdr:spPr>
        <a:xfrm>
          <a:off x="13820775" y="3886200"/>
          <a:ext cx="47625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74</xdr:col>
      <xdr:colOff>47625</xdr:colOff>
      <xdr:row>24</xdr:row>
      <xdr:rowOff>0</xdr:rowOff>
    </xdr:from>
    <xdr:to>
      <xdr:col>76</xdr:col>
      <xdr:colOff>104775</xdr:colOff>
      <xdr:row>24</xdr:row>
      <xdr:rowOff>0</xdr:rowOff>
    </xdr:to>
    <xdr:cxnSp macro="">
      <xdr:nvCxnSpPr>
        <xdr:cNvPr id="127" name="直線コネクタ 126">
          <a:extLst>
            <a:ext uri="{FF2B5EF4-FFF2-40B4-BE49-F238E27FC236}">
              <a16:creationId xmlns:a16="http://schemas.microsoft.com/office/drawing/2014/main" id="{00000000-0008-0000-0100-00007F000000}"/>
            </a:ext>
          </a:extLst>
        </xdr:cNvPr>
        <xdr:cNvCxnSpPr/>
      </xdr:nvCxnSpPr>
      <xdr:spPr>
        <a:xfrm>
          <a:off x="13820775" y="3886200"/>
          <a:ext cx="47625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74</xdr:col>
      <xdr:colOff>47625</xdr:colOff>
      <xdr:row>24</xdr:row>
      <xdr:rowOff>0</xdr:rowOff>
    </xdr:from>
    <xdr:to>
      <xdr:col>76</xdr:col>
      <xdr:colOff>104775</xdr:colOff>
      <xdr:row>24</xdr:row>
      <xdr:rowOff>0</xdr:rowOff>
    </xdr:to>
    <xdr:cxnSp macro="">
      <xdr:nvCxnSpPr>
        <xdr:cNvPr id="128" name="直線コネクタ 127">
          <a:extLst>
            <a:ext uri="{FF2B5EF4-FFF2-40B4-BE49-F238E27FC236}">
              <a16:creationId xmlns:a16="http://schemas.microsoft.com/office/drawing/2014/main" id="{00000000-0008-0000-0100-000080000000}"/>
            </a:ext>
          </a:extLst>
        </xdr:cNvPr>
        <xdr:cNvCxnSpPr/>
      </xdr:nvCxnSpPr>
      <xdr:spPr>
        <a:xfrm>
          <a:off x="13820775" y="3886200"/>
          <a:ext cx="47625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74</xdr:col>
      <xdr:colOff>47625</xdr:colOff>
      <xdr:row>26</xdr:row>
      <xdr:rowOff>0</xdr:rowOff>
    </xdr:from>
    <xdr:to>
      <xdr:col>76</xdr:col>
      <xdr:colOff>104775</xdr:colOff>
      <xdr:row>26</xdr:row>
      <xdr:rowOff>0</xdr:rowOff>
    </xdr:to>
    <xdr:cxnSp macro="">
      <xdr:nvCxnSpPr>
        <xdr:cNvPr id="129" name="直線コネクタ 128">
          <a:extLst>
            <a:ext uri="{FF2B5EF4-FFF2-40B4-BE49-F238E27FC236}">
              <a16:creationId xmlns:a16="http://schemas.microsoft.com/office/drawing/2014/main" id="{00000000-0008-0000-0100-000081000000}"/>
            </a:ext>
          </a:extLst>
        </xdr:cNvPr>
        <xdr:cNvCxnSpPr/>
      </xdr:nvCxnSpPr>
      <xdr:spPr>
        <a:xfrm>
          <a:off x="13820775" y="4210050"/>
          <a:ext cx="47625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74</xdr:col>
      <xdr:colOff>47625</xdr:colOff>
      <xdr:row>26</xdr:row>
      <xdr:rowOff>0</xdr:rowOff>
    </xdr:from>
    <xdr:to>
      <xdr:col>76</xdr:col>
      <xdr:colOff>104775</xdr:colOff>
      <xdr:row>26</xdr:row>
      <xdr:rowOff>0</xdr:rowOff>
    </xdr:to>
    <xdr:cxnSp macro="">
      <xdr:nvCxnSpPr>
        <xdr:cNvPr id="130" name="直線コネクタ 129">
          <a:extLst>
            <a:ext uri="{FF2B5EF4-FFF2-40B4-BE49-F238E27FC236}">
              <a16:creationId xmlns:a16="http://schemas.microsoft.com/office/drawing/2014/main" id="{00000000-0008-0000-0100-000082000000}"/>
            </a:ext>
          </a:extLst>
        </xdr:cNvPr>
        <xdr:cNvCxnSpPr/>
      </xdr:nvCxnSpPr>
      <xdr:spPr>
        <a:xfrm>
          <a:off x="13820775" y="4210050"/>
          <a:ext cx="47625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74</xdr:col>
      <xdr:colOff>47625</xdr:colOff>
      <xdr:row>26</xdr:row>
      <xdr:rowOff>0</xdr:rowOff>
    </xdr:from>
    <xdr:to>
      <xdr:col>76</xdr:col>
      <xdr:colOff>104775</xdr:colOff>
      <xdr:row>26</xdr:row>
      <xdr:rowOff>0</xdr:rowOff>
    </xdr:to>
    <xdr:cxnSp macro="">
      <xdr:nvCxnSpPr>
        <xdr:cNvPr id="131" name="直線コネクタ 130">
          <a:extLst>
            <a:ext uri="{FF2B5EF4-FFF2-40B4-BE49-F238E27FC236}">
              <a16:creationId xmlns:a16="http://schemas.microsoft.com/office/drawing/2014/main" id="{00000000-0008-0000-0100-000083000000}"/>
            </a:ext>
          </a:extLst>
        </xdr:cNvPr>
        <xdr:cNvCxnSpPr/>
      </xdr:nvCxnSpPr>
      <xdr:spPr>
        <a:xfrm>
          <a:off x="13820775" y="4210050"/>
          <a:ext cx="47625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78</xdr:col>
      <xdr:colOff>47625</xdr:colOff>
      <xdr:row>8</xdr:row>
      <xdr:rowOff>0</xdr:rowOff>
    </xdr:from>
    <xdr:to>
      <xdr:col>80</xdr:col>
      <xdr:colOff>104775</xdr:colOff>
      <xdr:row>8</xdr:row>
      <xdr:rowOff>0</xdr:rowOff>
    </xdr:to>
    <xdr:cxnSp macro="">
      <xdr:nvCxnSpPr>
        <xdr:cNvPr id="132" name="直線コネクタ 131">
          <a:extLst>
            <a:ext uri="{FF2B5EF4-FFF2-40B4-BE49-F238E27FC236}">
              <a16:creationId xmlns:a16="http://schemas.microsoft.com/office/drawing/2014/main" id="{00000000-0008-0000-0100-000084000000}"/>
            </a:ext>
          </a:extLst>
        </xdr:cNvPr>
        <xdr:cNvCxnSpPr/>
      </xdr:nvCxnSpPr>
      <xdr:spPr>
        <a:xfrm>
          <a:off x="14658975" y="1295400"/>
          <a:ext cx="47625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78</xdr:col>
      <xdr:colOff>47625</xdr:colOff>
      <xdr:row>8</xdr:row>
      <xdr:rowOff>0</xdr:rowOff>
    </xdr:from>
    <xdr:to>
      <xdr:col>80</xdr:col>
      <xdr:colOff>104775</xdr:colOff>
      <xdr:row>8</xdr:row>
      <xdr:rowOff>0</xdr:rowOff>
    </xdr:to>
    <xdr:cxnSp macro="">
      <xdr:nvCxnSpPr>
        <xdr:cNvPr id="133" name="直線コネクタ 132">
          <a:extLst>
            <a:ext uri="{FF2B5EF4-FFF2-40B4-BE49-F238E27FC236}">
              <a16:creationId xmlns:a16="http://schemas.microsoft.com/office/drawing/2014/main" id="{00000000-0008-0000-0100-000085000000}"/>
            </a:ext>
          </a:extLst>
        </xdr:cNvPr>
        <xdr:cNvCxnSpPr/>
      </xdr:nvCxnSpPr>
      <xdr:spPr>
        <a:xfrm>
          <a:off x="14658975" y="1295400"/>
          <a:ext cx="47625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78</xdr:col>
      <xdr:colOff>47625</xdr:colOff>
      <xdr:row>8</xdr:row>
      <xdr:rowOff>0</xdr:rowOff>
    </xdr:from>
    <xdr:to>
      <xdr:col>80</xdr:col>
      <xdr:colOff>104775</xdr:colOff>
      <xdr:row>8</xdr:row>
      <xdr:rowOff>0</xdr:rowOff>
    </xdr:to>
    <xdr:cxnSp macro="">
      <xdr:nvCxnSpPr>
        <xdr:cNvPr id="134" name="直線コネクタ 133">
          <a:extLst>
            <a:ext uri="{FF2B5EF4-FFF2-40B4-BE49-F238E27FC236}">
              <a16:creationId xmlns:a16="http://schemas.microsoft.com/office/drawing/2014/main" id="{00000000-0008-0000-0100-000086000000}"/>
            </a:ext>
          </a:extLst>
        </xdr:cNvPr>
        <xdr:cNvCxnSpPr/>
      </xdr:nvCxnSpPr>
      <xdr:spPr>
        <a:xfrm>
          <a:off x="14658975" y="1295400"/>
          <a:ext cx="47625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78</xdr:col>
      <xdr:colOff>47625</xdr:colOff>
      <xdr:row>10</xdr:row>
      <xdr:rowOff>0</xdr:rowOff>
    </xdr:from>
    <xdr:to>
      <xdr:col>80</xdr:col>
      <xdr:colOff>104775</xdr:colOff>
      <xdr:row>10</xdr:row>
      <xdr:rowOff>0</xdr:rowOff>
    </xdr:to>
    <xdr:cxnSp macro="">
      <xdr:nvCxnSpPr>
        <xdr:cNvPr id="135" name="直線コネクタ 134">
          <a:extLst>
            <a:ext uri="{FF2B5EF4-FFF2-40B4-BE49-F238E27FC236}">
              <a16:creationId xmlns:a16="http://schemas.microsoft.com/office/drawing/2014/main" id="{00000000-0008-0000-0100-000087000000}"/>
            </a:ext>
          </a:extLst>
        </xdr:cNvPr>
        <xdr:cNvCxnSpPr/>
      </xdr:nvCxnSpPr>
      <xdr:spPr>
        <a:xfrm>
          <a:off x="14658975" y="1619250"/>
          <a:ext cx="47625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78</xdr:col>
      <xdr:colOff>47625</xdr:colOff>
      <xdr:row>10</xdr:row>
      <xdr:rowOff>0</xdr:rowOff>
    </xdr:from>
    <xdr:to>
      <xdr:col>80</xdr:col>
      <xdr:colOff>104775</xdr:colOff>
      <xdr:row>10</xdr:row>
      <xdr:rowOff>0</xdr:rowOff>
    </xdr:to>
    <xdr:cxnSp macro="">
      <xdr:nvCxnSpPr>
        <xdr:cNvPr id="136" name="直線コネクタ 135">
          <a:extLst>
            <a:ext uri="{FF2B5EF4-FFF2-40B4-BE49-F238E27FC236}">
              <a16:creationId xmlns:a16="http://schemas.microsoft.com/office/drawing/2014/main" id="{00000000-0008-0000-0100-000088000000}"/>
            </a:ext>
          </a:extLst>
        </xdr:cNvPr>
        <xdr:cNvCxnSpPr/>
      </xdr:nvCxnSpPr>
      <xdr:spPr>
        <a:xfrm>
          <a:off x="14658975" y="1619250"/>
          <a:ext cx="47625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78</xdr:col>
      <xdr:colOff>47625</xdr:colOff>
      <xdr:row>10</xdr:row>
      <xdr:rowOff>0</xdr:rowOff>
    </xdr:from>
    <xdr:to>
      <xdr:col>80</xdr:col>
      <xdr:colOff>104775</xdr:colOff>
      <xdr:row>10</xdr:row>
      <xdr:rowOff>0</xdr:rowOff>
    </xdr:to>
    <xdr:cxnSp macro="">
      <xdr:nvCxnSpPr>
        <xdr:cNvPr id="137" name="直線コネクタ 136">
          <a:extLst>
            <a:ext uri="{FF2B5EF4-FFF2-40B4-BE49-F238E27FC236}">
              <a16:creationId xmlns:a16="http://schemas.microsoft.com/office/drawing/2014/main" id="{00000000-0008-0000-0100-000089000000}"/>
            </a:ext>
          </a:extLst>
        </xdr:cNvPr>
        <xdr:cNvCxnSpPr/>
      </xdr:nvCxnSpPr>
      <xdr:spPr>
        <a:xfrm>
          <a:off x="14658975" y="1619250"/>
          <a:ext cx="47625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78</xdr:col>
      <xdr:colOff>47625</xdr:colOff>
      <xdr:row>12</xdr:row>
      <xdr:rowOff>0</xdr:rowOff>
    </xdr:from>
    <xdr:to>
      <xdr:col>80</xdr:col>
      <xdr:colOff>104775</xdr:colOff>
      <xdr:row>12</xdr:row>
      <xdr:rowOff>0</xdr:rowOff>
    </xdr:to>
    <xdr:cxnSp macro="">
      <xdr:nvCxnSpPr>
        <xdr:cNvPr id="138" name="直線コネクタ 137">
          <a:extLst>
            <a:ext uri="{FF2B5EF4-FFF2-40B4-BE49-F238E27FC236}">
              <a16:creationId xmlns:a16="http://schemas.microsoft.com/office/drawing/2014/main" id="{00000000-0008-0000-0100-00008A000000}"/>
            </a:ext>
          </a:extLst>
        </xdr:cNvPr>
        <xdr:cNvCxnSpPr/>
      </xdr:nvCxnSpPr>
      <xdr:spPr>
        <a:xfrm>
          <a:off x="14658975" y="1943100"/>
          <a:ext cx="47625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78</xdr:col>
      <xdr:colOff>47625</xdr:colOff>
      <xdr:row>12</xdr:row>
      <xdr:rowOff>0</xdr:rowOff>
    </xdr:from>
    <xdr:to>
      <xdr:col>80</xdr:col>
      <xdr:colOff>104775</xdr:colOff>
      <xdr:row>12</xdr:row>
      <xdr:rowOff>0</xdr:rowOff>
    </xdr:to>
    <xdr:cxnSp macro="">
      <xdr:nvCxnSpPr>
        <xdr:cNvPr id="139" name="直線コネクタ 138">
          <a:extLst>
            <a:ext uri="{FF2B5EF4-FFF2-40B4-BE49-F238E27FC236}">
              <a16:creationId xmlns:a16="http://schemas.microsoft.com/office/drawing/2014/main" id="{00000000-0008-0000-0100-00008B000000}"/>
            </a:ext>
          </a:extLst>
        </xdr:cNvPr>
        <xdr:cNvCxnSpPr/>
      </xdr:nvCxnSpPr>
      <xdr:spPr>
        <a:xfrm>
          <a:off x="14658975" y="1943100"/>
          <a:ext cx="47625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78</xdr:col>
      <xdr:colOff>47625</xdr:colOff>
      <xdr:row>12</xdr:row>
      <xdr:rowOff>0</xdr:rowOff>
    </xdr:from>
    <xdr:to>
      <xdr:col>80</xdr:col>
      <xdr:colOff>104775</xdr:colOff>
      <xdr:row>12</xdr:row>
      <xdr:rowOff>0</xdr:rowOff>
    </xdr:to>
    <xdr:cxnSp macro="">
      <xdr:nvCxnSpPr>
        <xdr:cNvPr id="140" name="直線コネクタ 139">
          <a:extLst>
            <a:ext uri="{FF2B5EF4-FFF2-40B4-BE49-F238E27FC236}">
              <a16:creationId xmlns:a16="http://schemas.microsoft.com/office/drawing/2014/main" id="{00000000-0008-0000-0100-00008C000000}"/>
            </a:ext>
          </a:extLst>
        </xdr:cNvPr>
        <xdr:cNvCxnSpPr/>
      </xdr:nvCxnSpPr>
      <xdr:spPr>
        <a:xfrm>
          <a:off x="14658975" y="1943100"/>
          <a:ext cx="47625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78</xdr:col>
      <xdr:colOff>47625</xdr:colOff>
      <xdr:row>16</xdr:row>
      <xdr:rowOff>0</xdr:rowOff>
    </xdr:from>
    <xdr:to>
      <xdr:col>80</xdr:col>
      <xdr:colOff>104775</xdr:colOff>
      <xdr:row>16</xdr:row>
      <xdr:rowOff>0</xdr:rowOff>
    </xdr:to>
    <xdr:cxnSp macro="">
      <xdr:nvCxnSpPr>
        <xdr:cNvPr id="144" name="直線コネクタ 143">
          <a:extLst>
            <a:ext uri="{FF2B5EF4-FFF2-40B4-BE49-F238E27FC236}">
              <a16:creationId xmlns:a16="http://schemas.microsoft.com/office/drawing/2014/main" id="{00000000-0008-0000-0100-000090000000}"/>
            </a:ext>
          </a:extLst>
        </xdr:cNvPr>
        <xdr:cNvCxnSpPr/>
      </xdr:nvCxnSpPr>
      <xdr:spPr>
        <a:xfrm>
          <a:off x="14658975" y="2590800"/>
          <a:ext cx="47625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78</xdr:col>
      <xdr:colOff>47625</xdr:colOff>
      <xdr:row>16</xdr:row>
      <xdr:rowOff>0</xdr:rowOff>
    </xdr:from>
    <xdr:to>
      <xdr:col>80</xdr:col>
      <xdr:colOff>104775</xdr:colOff>
      <xdr:row>16</xdr:row>
      <xdr:rowOff>0</xdr:rowOff>
    </xdr:to>
    <xdr:cxnSp macro="">
      <xdr:nvCxnSpPr>
        <xdr:cNvPr id="145" name="直線コネクタ 144">
          <a:extLst>
            <a:ext uri="{FF2B5EF4-FFF2-40B4-BE49-F238E27FC236}">
              <a16:creationId xmlns:a16="http://schemas.microsoft.com/office/drawing/2014/main" id="{00000000-0008-0000-0100-000091000000}"/>
            </a:ext>
          </a:extLst>
        </xdr:cNvPr>
        <xdr:cNvCxnSpPr/>
      </xdr:nvCxnSpPr>
      <xdr:spPr>
        <a:xfrm>
          <a:off x="14658975" y="2590800"/>
          <a:ext cx="47625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78</xdr:col>
      <xdr:colOff>47625</xdr:colOff>
      <xdr:row>16</xdr:row>
      <xdr:rowOff>0</xdr:rowOff>
    </xdr:from>
    <xdr:to>
      <xdr:col>80</xdr:col>
      <xdr:colOff>104775</xdr:colOff>
      <xdr:row>16</xdr:row>
      <xdr:rowOff>0</xdr:rowOff>
    </xdr:to>
    <xdr:cxnSp macro="">
      <xdr:nvCxnSpPr>
        <xdr:cNvPr id="146" name="直線コネクタ 145">
          <a:extLst>
            <a:ext uri="{FF2B5EF4-FFF2-40B4-BE49-F238E27FC236}">
              <a16:creationId xmlns:a16="http://schemas.microsoft.com/office/drawing/2014/main" id="{00000000-0008-0000-0100-000092000000}"/>
            </a:ext>
          </a:extLst>
        </xdr:cNvPr>
        <xdr:cNvCxnSpPr/>
      </xdr:nvCxnSpPr>
      <xdr:spPr>
        <a:xfrm>
          <a:off x="14658975" y="2590800"/>
          <a:ext cx="47625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78</xdr:col>
      <xdr:colOff>47625</xdr:colOff>
      <xdr:row>18</xdr:row>
      <xdr:rowOff>0</xdr:rowOff>
    </xdr:from>
    <xdr:to>
      <xdr:col>80</xdr:col>
      <xdr:colOff>104775</xdr:colOff>
      <xdr:row>18</xdr:row>
      <xdr:rowOff>0</xdr:rowOff>
    </xdr:to>
    <xdr:cxnSp macro="">
      <xdr:nvCxnSpPr>
        <xdr:cNvPr id="147" name="直線コネクタ 146">
          <a:extLst>
            <a:ext uri="{FF2B5EF4-FFF2-40B4-BE49-F238E27FC236}">
              <a16:creationId xmlns:a16="http://schemas.microsoft.com/office/drawing/2014/main" id="{00000000-0008-0000-0100-000093000000}"/>
            </a:ext>
          </a:extLst>
        </xdr:cNvPr>
        <xdr:cNvCxnSpPr/>
      </xdr:nvCxnSpPr>
      <xdr:spPr>
        <a:xfrm>
          <a:off x="14658975" y="2914650"/>
          <a:ext cx="47625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78</xdr:col>
      <xdr:colOff>47625</xdr:colOff>
      <xdr:row>18</xdr:row>
      <xdr:rowOff>0</xdr:rowOff>
    </xdr:from>
    <xdr:to>
      <xdr:col>80</xdr:col>
      <xdr:colOff>104775</xdr:colOff>
      <xdr:row>18</xdr:row>
      <xdr:rowOff>0</xdr:rowOff>
    </xdr:to>
    <xdr:cxnSp macro="">
      <xdr:nvCxnSpPr>
        <xdr:cNvPr id="148" name="直線コネクタ 147">
          <a:extLst>
            <a:ext uri="{FF2B5EF4-FFF2-40B4-BE49-F238E27FC236}">
              <a16:creationId xmlns:a16="http://schemas.microsoft.com/office/drawing/2014/main" id="{00000000-0008-0000-0100-000094000000}"/>
            </a:ext>
          </a:extLst>
        </xdr:cNvPr>
        <xdr:cNvCxnSpPr/>
      </xdr:nvCxnSpPr>
      <xdr:spPr>
        <a:xfrm>
          <a:off x="14658975" y="2914650"/>
          <a:ext cx="47625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78</xdr:col>
      <xdr:colOff>47625</xdr:colOff>
      <xdr:row>18</xdr:row>
      <xdr:rowOff>0</xdr:rowOff>
    </xdr:from>
    <xdr:to>
      <xdr:col>80</xdr:col>
      <xdr:colOff>104775</xdr:colOff>
      <xdr:row>18</xdr:row>
      <xdr:rowOff>0</xdr:rowOff>
    </xdr:to>
    <xdr:cxnSp macro="">
      <xdr:nvCxnSpPr>
        <xdr:cNvPr id="149" name="直線コネクタ 148">
          <a:extLst>
            <a:ext uri="{FF2B5EF4-FFF2-40B4-BE49-F238E27FC236}">
              <a16:creationId xmlns:a16="http://schemas.microsoft.com/office/drawing/2014/main" id="{00000000-0008-0000-0100-000095000000}"/>
            </a:ext>
          </a:extLst>
        </xdr:cNvPr>
        <xdr:cNvCxnSpPr/>
      </xdr:nvCxnSpPr>
      <xdr:spPr>
        <a:xfrm>
          <a:off x="14658975" y="2914650"/>
          <a:ext cx="47625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78</xdr:col>
      <xdr:colOff>47625</xdr:colOff>
      <xdr:row>20</xdr:row>
      <xdr:rowOff>0</xdr:rowOff>
    </xdr:from>
    <xdr:to>
      <xdr:col>80</xdr:col>
      <xdr:colOff>104775</xdr:colOff>
      <xdr:row>20</xdr:row>
      <xdr:rowOff>0</xdr:rowOff>
    </xdr:to>
    <xdr:cxnSp macro="">
      <xdr:nvCxnSpPr>
        <xdr:cNvPr id="150" name="直線コネクタ 149">
          <a:extLst>
            <a:ext uri="{FF2B5EF4-FFF2-40B4-BE49-F238E27FC236}">
              <a16:creationId xmlns:a16="http://schemas.microsoft.com/office/drawing/2014/main" id="{00000000-0008-0000-0100-000096000000}"/>
            </a:ext>
          </a:extLst>
        </xdr:cNvPr>
        <xdr:cNvCxnSpPr/>
      </xdr:nvCxnSpPr>
      <xdr:spPr>
        <a:xfrm>
          <a:off x="14658975" y="3238500"/>
          <a:ext cx="47625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78</xdr:col>
      <xdr:colOff>47625</xdr:colOff>
      <xdr:row>20</xdr:row>
      <xdr:rowOff>0</xdr:rowOff>
    </xdr:from>
    <xdr:to>
      <xdr:col>80</xdr:col>
      <xdr:colOff>104775</xdr:colOff>
      <xdr:row>20</xdr:row>
      <xdr:rowOff>0</xdr:rowOff>
    </xdr:to>
    <xdr:cxnSp macro="">
      <xdr:nvCxnSpPr>
        <xdr:cNvPr id="151" name="直線コネクタ 150">
          <a:extLst>
            <a:ext uri="{FF2B5EF4-FFF2-40B4-BE49-F238E27FC236}">
              <a16:creationId xmlns:a16="http://schemas.microsoft.com/office/drawing/2014/main" id="{00000000-0008-0000-0100-000097000000}"/>
            </a:ext>
          </a:extLst>
        </xdr:cNvPr>
        <xdr:cNvCxnSpPr/>
      </xdr:nvCxnSpPr>
      <xdr:spPr>
        <a:xfrm>
          <a:off x="14658975" y="3238500"/>
          <a:ext cx="47625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78</xdr:col>
      <xdr:colOff>47625</xdr:colOff>
      <xdr:row>20</xdr:row>
      <xdr:rowOff>0</xdr:rowOff>
    </xdr:from>
    <xdr:to>
      <xdr:col>80</xdr:col>
      <xdr:colOff>104775</xdr:colOff>
      <xdr:row>20</xdr:row>
      <xdr:rowOff>0</xdr:rowOff>
    </xdr:to>
    <xdr:cxnSp macro="">
      <xdr:nvCxnSpPr>
        <xdr:cNvPr id="152" name="直線コネクタ 151">
          <a:extLst>
            <a:ext uri="{FF2B5EF4-FFF2-40B4-BE49-F238E27FC236}">
              <a16:creationId xmlns:a16="http://schemas.microsoft.com/office/drawing/2014/main" id="{00000000-0008-0000-0100-000098000000}"/>
            </a:ext>
          </a:extLst>
        </xdr:cNvPr>
        <xdr:cNvCxnSpPr/>
      </xdr:nvCxnSpPr>
      <xdr:spPr>
        <a:xfrm>
          <a:off x="14658975" y="3238500"/>
          <a:ext cx="47625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78</xdr:col>
      <xdr:colOff>47625</xdr:colOff>
      <xdr:row>22</xdr:row>
      <xdr:rowOff>0</xdr:rowOff>
    </xdr:from>
    <xdr:to>
      <xdr:col>80</xdr:col>
      <xdr:colOff>104775</xdr:colOff>
      <xdr:row>22</xdr:row>
      <xdr:rowOff>0</xdr:rowOff>
    </xdr:to>
    <xdr:cxnSp macro="">
      <xdr:nvCxnSpPr>
        <xdr:cNvPr id="153" name="直線コネクタ 152">
          <a:extLst>
            <a:ext uri="{FF2B5EF4-FFF2-40B4-BE49-F238E27FC236}">
              <a16:creationId xmlns:a16="http://schemas.microsoft.com/office/drawing/2014/main" id="{00000000-0008-0000-0100-000099000000}"/>
            </a:ext>
          </a:extLst>
        </xdr:cNvPr>
        <xdr:cNvCxnSpPr/>
      </xdr:nvCxnSpPr>
      <xdr:spPr>
        <a:xfrm>
          <a:off x="14658975" y="3562350"/>
          <a:ext cx="47625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78</xdr:col>
      <xdr:colOff>47625</xdr:colOff>
      <xdr:row>22</xdr:row>
      <xdr:rowOff>0</xdr:rowOff>
    </xdr:from>
    <xdr:to>
      <xdr:col>80</xdr:col>
      <xdr:colOff>104775</xdr:colOff>
      <xdr:row>22</xdr:row>
      <xdr:rowOff>0</xdr:rowOff>
    </xdr:to>
    <xdr:cxnSp macro="">
      <xdr:nvCxnSpPr>
        <xdr:cNvPr id="154" name="直線コネクタ 153">
          <a:extLst>
            <a:ext uri="{FF2B5EF4-FFF2-40B4-BE49-F238E27FC236}">
              <a16:creationId xmlns:a16="http://schemas.microsoft.com/office/drawing/2014/main" id="{00000000-0008-0000-0100-00009A000000}"/>
            </a:ext>
          </a:extLst>
        </xdr:cNvPr>
        <xdr:cNvCxnSpPr/>
      </xdr:nvCxnSpPr>
      <xdr:spPr>
        <a:xfrm>
          <a:off x="14658975" y="3562350"/>
          <a:ext cx="47625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78</xdr:col>
      <xdr:colOff>47625</xdr:colOff>
      <xdr:row>22</xdr:row>
      <xdr:rowOff>0</xdr:rowOff>
    </xdr:from>
    <xdr:to>
      <xdr:col>80</xdr:col>
      <xdr:colOff>104775</xdr:colOff>
      <xdr:row>22</xdr:row>
      <xdr:rowOff>0</xdr:rowOff>
    </xdr:to>
    <xdr:cxnSp macro="">
      <xdr:nvCxnSpPr>
        <xdr:cNvPr id="155" name="直線コネクタ 154">
          <a:extLst>
            <a:ext uri="{FF2B5EF4-FFF2-40B4-BE49-F238E27FC236}">
              <a16:creationId xmlns:a16="http://schemas.microsoft.com/office/drawing/2014/main" id="{00000000-0008-0000-0100-00009B000000}"/>
            </a:ext>
          </a:extLst>
        </xdr:cNvPr>
        <xdr:cNvCxnSpPr/>
      </xdr:nvCxnSpPr>
      <xdr:spPr>
        <a:xfrm>
          <a:off x="14658975" y="3562350"/>
          <a:ext cx="47625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78</xdr:col>
      <xdr:colOff>47625</xdr:colOff>
      <xdr:row>24</xdr:row>
      <xdr:rowOff>0</xdr:rowOff>
    </xdr:from>
    <xdr:to>
      <xdr:col>80</xdr:col>
      <xdr:colOff>104775</xdr:colOff>
      <xdr:row>24</xdr:row>
      <xdr:rowOff>0</xdr:rowOff>
    </xdr:to>
    <xdr:cxnSp macro="">
      <xdr:nvCxnSpPr>
        <xdr:cNvPr id="156" name="直線コネクタ 155">
          <a:extLst>
            <a:ext uri="{FF2B5EF4-FFF2-40B4-BE49-F238E27FC236}">
              <a16:creationId xmlns:a16="http://schemas.microsoft.com/office/drawing/2014/main" id="{00000000-0008-0000-0100-00009C000000}"/>
            </a:ext>
          </a:extLst>
        </xdr:cNvPr>
        <xdr:cNvCxnSpPr/>
      </xdr:nvCxnSpPr>
      <xdr:spPr>
        <a:xfrm>
          <a:off x="14658975" y="3886200"/>
          <a:ext cx="47625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78</xdr:col>
      <xdr:colOff>47625</xdr:colOff>
      <xdr:row>24</xdr:row>
      <xdr:rowOff>0</xdr:rowOff>
    </xdr:from>
    <xdr:to>
      <xdr:col>80</xdr:col>
      <xdr:colOff>104775</xdr:colOff>
      <xdr:row>24</xdr:row>
      <xdr:rowOff>0</xdr:rowOff>
    </xdr:to>
    <xdr:cxnSp macro="">
      <xdr:nvCxnSpPr>
        <xdr:cNvPr id="157" name="直線コネクタ 156">
          <a:extLst>
            <a:ext uri="{FF2B5EF4-FFF2-40B4-BE49-F238E27FC236}">
              <a16:creationId xmlns:a16="http://schemas.microsoft.com/office/drawing/2014/main" id="{00000000-0008-0000-0100-00009D000000}"/>
            </a:ext>
          </a:extLst>
        </xdr:cNvPr>
        <xdr:cNvCxnSpPr/>
      </xdr:nvCxnSpPr>
      <xdr:spPr>
        <a:xfrm>
          <a:off x="14658975" y="3886200"/>
          <a:ext cx="47625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78</xdr:col>
      <xdr:colOff>47625</xdr:colOff>
      <xdr:row>24</xdr:row>
      <xdr:rowOff>0</xdr:rowOff>
    </xdr:from>
    <xdr:to>
      <xdr:col>80</xdr:col>
      <xdr:colOff>104775</xdr:colOff>
      <xdr:row>24</xdr:row>
      <xdr:rowOff>0</xdr:rowOff>
    </xdr:to>
    <xdr:cxnSp macro="">
      <xdr:nvCxnSpPr>
        <xdr:cNvPr id="158" name="直線コネクタ 157">
          <a:extLst>
            <a:ext uri="{FF2B5EF4-FFF2-40B4-BE49-F238E27FC236}">
              <a16:creationId xmlns:a16="http://schemas.microsoft.com/office/drawing/2014/main" id="{00000000-0008-0000-0100-00009E000000}"/>
            </a:ext>
          </a:extLst>
        </xdr:cNvPr>
        <xdr:cNvCxnSpPr/>
      </xdr:nvCxnSpPr>
      <xdr:spPr>
        <a:xfrm>
          <a:off x="14658975" y="3886200"/>
          <a:ext cx="47625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78</xdr:col>
      <xdr:colOff>47625</xdr:colOff>
      <xdr:row>26</xdr:row>
      <xdr:rowOff>0</xdr:rowOff>
    </xdr:from>
    <xdr:to>
      <xdr:col>80</xdr:col>
      <xdr:colOff>104775</xdr:colOff>
      <xdr:row>26</xdr:row>
      <xdr:rowOff>0</xdr:rowOff>
    </xdr:to>
    <xdr:cxnSp macro="">
      <xdr:nvCxnSpPr>
        <xdr:cNvPr id="159" name="直線コネクタ 158">
          <a:extLst>
            <a:ext uri="{FF2B5EF4-FFF2-40B4-BE49-F238E27FC236}">
              <a16:creationId xmlns:a16="http://schemas.microsoft.com/office/drawing/2014/main" id="{00000000-0008-0000-0100-00009F000000}"/>
            </a:ext>
          </a:extLst>
        </xdr:cNvPr>
        <xdr:cNvCxnSpPr/>
      </xdr:nvCxnSpPr>
      <xdr:spPr>
        <a:xfrm>
          <a:off x="14658975" y="4210050"/>
          <a:ext cx="47625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78</xdr:col>
      <xdr:colOff>47625</xdr:colOff>
      <xdr:row>26</xdr:row>
      <xdr:rowOff>0</xdr:rowOff>
    </xdr:from>
    <xdr:to>
      <xdr:col>80</xdr:col>
      <xdr:colOff>104775</xdr:colOff>
      <xdr:row>26</xdr:row>
      <xdr:rowOff>0</xdr:rowOff>
    </xdr:to>
    <xdr:cxnSp macro="">
      <xdr:nvCxnSpPr>
        <xdr:cNvPr id="160" name="直線コネクタ 159">
          <a:extLst>
            <a:ext uri="{FF2B5EF4-FFF2-40B4-BE49-F238E27FC236}">
              <a16:creationId xmlns:a16="http://schemas.microsoft.com/office/drawing/2014/main" id="{00000000-0008-0000-0100-0000A0000000}"/>
            </a:ext>
          </a:extLst>
        </xdr:cNvPr>
        <xdr:cNvCxnSpPr/>
      </xdr:nvCxnSpPr>
      <xdr:spPr>
        <a:xfrm>
          <a:off x="14658975" y="4210050"/>
          <a:ext cx="47625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78</xdr:col>
      <xdr:colOff>47625</xdr:colOff>
      <xdr:row>26</xdr:row>
      <xdr:rowOff>0</xdr:rowOff>
    </xdr:from>
    <xdr:to>
      <xdr:col>80</xdr:col>
      <xdr:colOff>104775</xdr:colOff>
      <xdr:row>26</xdr:row>
      <xdr:rowOff>0</xdr:rowOff>
    </xdr:to>
    <xdr:cxnSp macro="">
      <xdr:nvCxnSpPr>
        <xdr:cNvPr id="161" name="直線コネクタ 160">
          <a:extLst>
            <a:ext uri="{FF2B5EF4-FFF2-40B4-BE49-F238E27FC236}">
              <a16:creationId xmlns:a16="http://schemas.microsoft.com/office/drawing/2014/main" id="{00000000-0008-0000-0100-0000A1000000}"/>
            </a:ext>
          </a:extLst>
        </xdr:cNvPr>
        <xdr:cNvCxnSpPr/>
      </xdr:nvCxnSpPr>
      <xdr:spPr>
        <a:xfrm>
          <a:off x="14658975" y="4210050"/>
          <a:ext cx="47625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82</xdr:col>
      <xdr:colOff>47625</xdr:colOff>
      <xdr:row>8</xdr:row>
      <xdr:rowOff>0</xdr:rowOff>
    </xdr:from>
    <xdr:to>
      <xdr:col>84</xdr:col>
      <xdr:colOff>104775</xdr:colOff>
      <xdr:row>8</xdr:row>
      <xdr:rowOff>0</xdr:rowOff>
    </xdr:to>
    <xdr:cxnSp macro="">
      <xdr:nvCxnSpPr>
        <xdr:cNvPr id="162" name="直線コネクタ 161">
          <a:extLst>
            <a:ext uri="{FF2B5EF4-FFF2-40B4-BE49-F238E27FC236}">
              <a16:creationId xmlns:a16="http://schemas.microsoft.com/office/drawing/2014/main" id="{00000000-0008-0000-0100-0000A2000000}"/>
            </a:ext>
          </a:extLst>
        </xdr:cNvPr>
        <xdr:cNvCxnSpPr/>
      </xdr:nvCxnSpPr>
      <xdr:spPr>
        <a:xfrm>
          <a:off x="15497175" y="1295400"/>
          <a:ext cx="47625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82</xdr:col>
      <xdr:colOff>47625</xdr:colOff>
      <xdr:row>8</xdr:row>
      <xdr:rowOff>0</xdr:rowOff>
    </xdr:from>
    <xdr:to>
      <xdr:col>84</xdr:col>
      <xdr:colOff>104775</xdr:colOff>
      <xdr:row>8</xdr:row>
      <xdr:rowOff>0</xdr:rowOff>
    </xdr:to>
    <xdr:cxnSp macro="">
      <xdr:nvCxnSpPr>
        <xdr:cNvPr id="163" name="直線コネクタ 162">
          <a:extLst>
            <a:ext uri="{FF2B5EF4-FFF2-40B4-BE49-F238E27FC236}">
              <a16:creationId xmlns:a16="http://schemas.microsoft.com/office/drawing/2014/main" id="{00000000-0008-0000-0100-0000A3000000}"/>
            </a:ext>
          </a:extLst>
        </xdr:cNvPr>
        <xdr:cNvCxnSpPr/>
      </xdr:nvCxnSpPr>
      <xdr:spPr>
        <a:xfrm>
          <a:off x="15497175" y="1295400"/>
          <a:ext cx="47625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82</xdr:col>
      <xdr:colOff>47625</xdr:colOff>
      <xdr:row>8</xdr:row>
      <xdr:rowOff>0</xdr:rowOff>
    </xdr:from>
    <xdr:to>
      <xdr:col>84</xdr:col>
      <xdr:colOff>104775</xdr:colOff>
      <xdr:row>8</xdr:row>
      <xdr:rowOff>0</xdr:rowOff>
    </xdr:to>
    <xdr:cxnSp macro="">
      <xdr:nvCxnSpPr>
        <xdr:cNvPr id="164" name="直線コネクタ 163">
          <a:extLst>
            <a:ext uri="{FF2B5EF4-FFF2-40B4-BE49-F238E27FC236}">
              <a16:creationId xmlns:a16="http://schemas.microsoft.com/office/drawing/2014/main" id="{00000000-0008-0000-0100-0000A4000000}"/>
            </a:ext>
          </a:extLst>
        </xdr:cNvPr>
        <xdr:cNvCxnSpPr/>
      </xdr:nvCxnSpPr>
      <xdr:spPr>
        <a:xfrm>
          <a:off x="15497175" y="1295400"/>
          <a:ext cx="47625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82</xdr:col>
      <xdr:colOff>47625</xdr:colOff>
      <xdr:row>10</xdr:row>
      <xdr:rowOff>0</xdr:rowOff>
    </xdr:from>
    <xdr:to>
      <xdr:col>84</xdr:col>
      <xdr:colOff>104775</xdr:colOff>
      <xdr:row>10</xdr:row>
      <xdr:rowOff>0</xdr:rowOff>
    </xdr:to>
    <xdr:cxnSp macro="">
      <xdr:nvCxnSpPr>
        <xdr:cNvPr id="165" name="直線コネクタ 164">
          <a:extLst>
            <a:ext uri="{FF2B5EF4-FFF2-40B4-BE49-F238E27FC236}">
              <a16:creationId xmlns:a16="http://schemas.microsoft.com/office/drawing/2014/main" id="{00000000-0008-0000-0100-0000A5000000}"/>
            </a:ext>
          </a:extLst>
        </xdr:cNvPr>
        <xdr:cNvCxnSpPr/>
      </xdr:nvCxnSpPr>
      <xdr:spPr>
        <a:xfrm>
          <a:off x="15497175" y="1619250"/>
          <a:ext cx="47625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82</xdr:col>
      <xdr:colOff>47625</xdr:colOff>
      <xdr:row>10</xdr:row>
      <xdr:rowOff>0</xdr:rowOff>
    </xdr:from>
    <xdr:to>
      <xdr:col>84</xdr:col>
      <xdr:colOff>104775</xdr:colOff>
      <xdr:row>10</xdr:row>
      <xdr:rowOff>0</xdr:rowOff>
    </xdr:to>
    <xdr:cxnSp macro="">
      <xdr:nvCxnSpPr>
        <xdr:cNvPr id="166" name="直線コネクタ 165">
          <a:extLst>
            <a:ext uri="{FF2B5EF4-FFF2-40B4-BE49-F238E27FC236}">
              <a16:creationId xmlns:a16="http://schemas.microsoft.com/office/drawing/2014/main" id="{00000000-0008-0000-0100-0000A6000000}"/>
            </a:ext>
          </a:extLst>
        </xdr:cNvPr>
        <xdr:cNvCxnSpPr/>
      </xdr:nvCxnSpPr>
      <xdr:spPr>
        <a:xfrm>
          <a:off x="15497175" y="1619250"/>
          <a:ext cx="47625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82</xdr:col>
      <xdr:colOff>47625</xdr:colOff>
      <xdr:row>10</xdr:row>
      <xdr:rowOff>0</xdr:rowOff>
    </xdr:from>
    <xdr:to>
      <xdr:col>84</xdr:col>
      <xdr:colOff>104775</xdr:colOff>
      <xdr:row>10</xdr:row>
      <xdr:rowOff>0</xdr:rowOff>
    </xdr:to>
    <xdr:cxnSp macro="">
      <xdr:nvCxnSpPr>
        <xdr:cNvPr id="167" name="直線コネクタ 166">
          <a:extLst>
            <a:ext uri="{FF2B5EF4-FFF2-40B4-BE49-F238E27FC236}">
              <a16:creationId xmlns:a16="http://schemas.microsoft.com/office/drawing/2014/main" id="{00000000-0008-0000-0100-0000A7000000}"/>
            </a:ext>
          </a:extLst>
        </xdr:cNvPr>
        <xdr:cNvCxnSpPr/>
      </xdr:nvCxnSpPr>
      <xdr:spPr>
        <a:xfrm>
          <a:off x="15497175" y="1619250"/>
          <a:ext cx="47625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82</xdr:col>
      <xdr:colOff>47625</xdr:colOff>
      <xdr:row>12</xdr:row>
      <xdr:rowOff>0</xdr:rowOff>
    </xdr:from>
    <xdr:to>
      <xdr:col>84</xdr:col>
      <xdr:colOff>104775</xdr:colOff>
      <xdr:row>12</xdr:row>
      <xdr:rowOff>0</xdr:rowOff>
    </xdr:to>
    <xdr:cxnSp macro="">
      <xdr:nvCxnSpPr>
        <xdr:cNvPr id="168" name="直線コネクタ 167">
          <a:extLst>
            <a:ext uri="{FF2B5EF4-FFF2-40B4-BE49-F238E27FC236}">
              <a16:creationId xmlns:a16="http://schemas.microsoft.com/office/drawing/2014/main" id="{00000000-0008-0000-0100-0000A8000000}"/>
            </a:ext>
          </a:extLst>
        </xdr:cNvPr>
        <xdr:cNvCxnSpPr/>
      </xdr:nvCxnSpPr>
      <xdr:spPr>
        <a:xfrm>
          <a:off x="15497175" y="1943100"/>
          <a:ext cx="47625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82</xdr:col>
      <xdr:colOff>47625</xdr:colOff>
      <xdr:row>12</xdr:row>
      <xdr:rowOff>0</xdr:rowOff>
    </xdr:from>
    <xdr:to>
      <xdr:col>84</xdr:col>
      <xdr:colOff>104775</xdr:colOff>
      <xdr:row>12</xdr:row>
      <xdr:rowOff>0</xdr:rowOff>
    </xdr:to>
    <xdr:cxnSp macro="">
      <xdr:nvCxnSpPr>
        <xdr:cNvPr id="169" name="直線コネクタ 168">
          <a:extLst>
            <a:ext uri="{FF2B5EF4-FFF2-40B4-BE49-F238E27FC236}">
              <a16:creationId xmlns:a16="http://schemas.microsoft.com/office/drawing/2014/main" id="{00000000-0008-0000-0100-0000A9000000}"/>
            </a:ext>
          </a:extLst>
        </xdr:cNvPr>
        <xdr:cNvCxnSpPr/>
      </xdr:nvCxnSpPr>
      <xdr:spPr>
        <a:xfrm>
          <a:off x="15497175" y="1943100"/>
          <a:ext cx="47625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82</xdr:col>
      <xdr:colOff>47625</xdr:colOff>
      <xdr:row>12</xdr:row>
      <xdr:rowOff>0</xdr:rowOff>
    </xdr:from>
    <xdr:to>
      <xdr:col>84</xdr:col>
      <xdr:colOff>104775</xdr:colOff>
      <xdr:row>12</xdr:row>
      <xdr:rowOff>0</xdr:rowOff>
    </xdr:to>
    <xdr:cxnSp macro="">
      <xdr:nvCxnSpPr>
        <xdr:cNvPr id="170" name="直線コネクタ 169">
          <a:extLst>
            <a:ext uri="{FF2B5EF4-FFF2-40B4-BE49-F238E27FC236}">
              <a16:creationId xmlns:a16="http://schemas.microsoft.com/office/drawing/2014/main" id="{00000000-0008-0000-0100-0000AA000000}"/>
            </a:ext>
          </a:extLst>
        </xdr:cNvPr>
        <xdr:cNvCxnSpPr/>
      </xdr:nvCxnSpPr>
      <xdr:spPr>
        <a:xfrm>
          <a:off x="15497175" y="1943100"/>
          <a:ext cx="47625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82</xdr:col>
      <xdr:colOff>47625</xdr:colOff>
      <xdr:row>16</xdr:row>
      <xdr:rowOff>0</xdr:rowOff>
    </xdr:from>
    <xdr:to>
      <xdr:col>84</xdr:col>
      <xdr:colOff>104775</xdr:colOff>
      <xdr:row>16</xdr:row>
      <xdr:rowOff>0</xdr:rowOff>
    </xdr:to>
    <xdr:cxnSp macro="">
      <xdr:nvCxnSpPr>
        <xdr:cNvPr id="174" name="直線コネクタ 173">
          <a:extLst>
            <a:ext uri="{FF2B5EF4-FFF2-40B4-BE49-F238E27FC236}">
              <a16:creationId xmlns:a16="http://schemas.microsoft.com/office/drawing/2014/main" id="{00000000-0008-0000-0100-0000AE000000}"/>
            </a:ext>
          </a:extLst>
        </xdr:cNvPr>
        <xdr:cNvCxnSpPr/>
      </xdr:nvCxnSpPr>
      <xdr:spPr>
        <a:xfrm>
          <a:off x="15497175" y="2590800"/>
          <a:ext cx="47625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82</xdr:col>
      <xdr:colOff>47625</xdr:colOff>
      <xdr:row>16</xdr:row>
      <xdr:rowOff>0</xdr:rowOff>
    </xdr:from>
    <xdr:to>
      <xdr:col>84</xdr:col>
      <xdr:colOff>104775</xdr:colOff>
      <xdr:row>16</xdr:row>
      <xdr:rowOff>0</xdr:rowOff>
    </xdr:to>
    <xdr:cxnSp macro="">
      <xdr:nvCxnSpPr>
        <xdr:cNvPr id="175" name="直線コネクタ 174">
          <a:extLst>
            <a:ext uri="{FF2B5EF4-FFF2-40B4-BE49-F238E27FC236}">
              <a16:creationId xmlns:a16="http://schemas.microsoft.com/office/drawing/2014/main" id="{00000000-0008-0000-0100-0000AF000000}"/>
            </a:ext>
          </a:extLst>
        </xdr:cNvPr>
        <xdr:cNvCxnSpPr/>
      </xdr:nvCxnSpPr>
      <xdr:spPr>
        <a:xfrm>
          <a:off x="15497175" y="2590800"/>
          <a:ext cx="47625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82</xdr:col>
      <xdr:colOff>47625</xdr:colOff>
      <xdr:row>16</xdr:row>
      <xdr:rowOff>0</xdr:rowOff>
    </xdr:from>
    <xdr:to>
      <xdr:col>84</xdr:col>
      <xdr:colOff>104775</xdr:colOff>
      <xdr:row>16</xdr:row>
      <xdr:rowOff>0</xdr:rowOff>
    </xdr:to>
    <xdr:cxnSp macro="">
      <xdr:nvCxnSpPr>
        <xdr:cNvPr id="176" name="直線コネクタ 175">
          <a:extLst>
            <a:ext uri="{FF2B5EF4-FFF2-40B4-BE49-F238E27FC236}">
              <a16:creationId xmlns:a16="http://schemas.microsoft.com/office/drawing/2014/main" id="{00000000-0008-0000-0100-0000B0000000}"/>
            </a:ext>
          </a:extLst>
        </xdr:cNvPr>
        <xdr:cNvCxnSpPr/>
      </xdr:nvCxnSpPr>
      <xdr:spPr>
        <a:xfrm>
          <a:off x="15497175" y="2590800"/>
          <a:ext cx="47625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82</xdr:col>
      <xdr:colOff>47625</xdr:colOff>
      <xdr:row>18</xdr:row>
      <xdr:rowOff>0</xdr:rowOff>
    </xdr:from>
    <xdr:to>
      <xdr:col>84</xdr:col>
      <xdr:colOff>104775</xdr:colOff>
      <xdr:row>18</xdr:row>
      <xdr:rowOff>0</xdr:rowOff>
    </xdr:to>
    <xdr:cxnSp macro="">
      <xdr:nvCxnSpPr>
        <xdr:cNvPr id="177" name="直線コネクタ 176">
          <a:extLst>
            <a:ext uri="{FF2B5EF4-FFF2-40B4-BE49-F238E27FC236}">
              <a16:creationId xmlns:a16="http://schemas.microsoft.com/office/drawing/2014/main" id="{00000000-0008-0000-0100-0000B1000000}"/>
            </a:ext>
          </a:extLst>
        </xdr:cNvPr>
        <xdr:cNvCxnSpPr/>
      </xdr:nvCxnSpPr>
      <xdr:spPr>
        <a:xfrm>
          <a:off x="15497175" y="2914650"/>
          <a:ext cx="47625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82</xdr:col>
      <xdr:colOff>47625</xdr:colOff>
      <xdr:row>18</xdr:row>
      <xdr:rowOff>0</xdr:rowOff>
    </xdr:from>
    <xdr:to>
      <xdr:col>84</xdr:col>
      <xdr:colOff>104775</xdr:colOff>
      <xdr:row>18</xdr:row>
      <xdr:rowOff>0</xdr:rowOff>
    </xdr:to>
    <xdr:cxnSp macro="">
      <xdr:nvCxnSpPr>
        <xdr:cNvPr id="178" name="直線コネクタ 177">
          <a:extLst>
            <a:ext uri="{FF2B5EF4-FFF2-40B4-BE49-F238E27FC236}">
              <a16:creationId xmlns:a16="http://schemas.microsoft.com/office/drawing/2014/main" id="{00000000-0008-0000-0100-0000B2000000}"/>
            </a:ext>
          </a:extLst>
        </xdr:cNvPr>
        <xdr:cNvCxnSpPr/>
      </xdr:nvCxnSpPr>
      <xdr:spPr>
        <a:xfrm>
          <a:off x="15497175" y="2914650"/>
          <a:ext cx="47625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82</xdr:col>
      <xdr:colOff>47625</xdr:colOff>
      <xdr:row>18</xdr:row>
      <xdr:rowOff>0</xdr:rowOff>
    </xdr:from>
    <xdr:to>
      <xdr:col>84</xdr:col>
      <xdr:colOff>104775</xdr:colOff>
      <xdr:row>18</xdr:row>
      <xdr:rowOff>0</xdr:rowOff>
    </xdr:to>
    <xdr:cxnSp macro="">
      <xdr:nvCxnSpPr>
        <xdr:cNvPr id="179" name="直線コネクタ 178">
          <a:extLst>
            <a:ext uri="{FF2B5EF4-FFF2-40B4-BE49-F238E27FC236}">
              <a16:creationId xmlns:a16="http://schemas.microsoft.com/office/drawing/2014/main" id="{00000000-0008-0000-0100-0000B3000000}"/>
            </a:ext>
          </a:extLst>
        </xdr:cNvPr>
        <xdr:cNvCxnSpPr/>
      </xdr:nvCxnSpPr>
      <xdr:spPr>
        <a:xfrm>
          <a:off x="15497175" y="2914650"/>
          <a:ext cx="47625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82</xdr:col>
      <xdr:colOff>47625</xdr:colOff>
      <xdr:row>20</xdr:row>
      <xdr:rowOff>0</xdr:rowOff>
    </xdr:from>
    <xdr:to>
      <xdr:col>84</xdr:col>
      <xdr:colOff>104775</xdr:colOff>
      <xdr:row>20</xdr:row>
      <xdr:rowOff>0</xdr:rowOff>
    </xdr:to>
    <xdr:cxnSp macro="">
      <xdr:nvCxnSpPr>
        <xdr:cNvPr id="180" name="直線コネクタ 179">
          <a:extLst>
            <a:ext uri="{FF2B5EF4-FFF2-40B4-BE49-F238E27FC236}">
              <a16:creationId xmlns:a16="http://schemas.microsoft.com/office/drawing/2014/main" id="{00000000-0008-0000-0100-0000B4000000}"/>
            </a:ext>
          </a:extLst>
        </xdr:cNvPr>
        <xdr:cNvCxnSpPr/>
      </xdr:nvCxnSpPr>
      <xdr:spPr>
        <a:xfrm>
          <a:off x="15497175" y="3238500"/>
          <a:ext cx="47625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82</xdr:col>
      <xdr:colOff>47625</xdr:colOff>
      <xdr:row>20</xdr:row>
      <xdr:rowOff>0</xdr:rowOff>
    </xdr:from>
    <xdr:to>
      <xdr:col>84</xdr:col>
      <xdr:colOff>104775</xdr:colOff>
      <xdr:row>20</xdr:row>
      <xdr:rowOff>0</xdr:rowOff>
    </xdr:to>
    <xdr:cxnSp macro="">
      <xdr:nvCxnSpPr>
        <xdr:cNvPr id="181" name="直線コネクタ 180">
          <a:extLst>
            <a:ext uri="{FF2B5EF4-FFF2-40B4-BE49-F238E27FC236}">
              <a16:creationId xmlns:a16="http://schemas.microsoft.com/office/drawing/2014/main" id="{00000000-0008-0000-0100-0000B5000000}"/>
            </a:ext>
          </a:extLst>
        </xdr:cNvPr>
        <xdr:cNvCxnSpPr/>
      </xdr:nvCxnSpPr>
      <xdr:spPr>
        <a:xfrm>
          <a:off x="15497175" y="3238500"/>
          <a:ext cx="47625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82</xdr:col>
      <xdr:colOff>47625</xdr:colOff>
      <xdr:row>20</xdr:row>
      <xdr:rowOff>0</xdr:rowOff>
    </xdr:from>
    <xdr:to>
      <xdr:col>84</xdr:col>
      <xdr:colOff>104775</xdr:colOff>
      <xdr:row>20</xdr:row>
      <xdr:rowOff>0</xdr:rowOff>
    </xdr:to>
    <xdr:cxnSp macro="">
      <xdr:nvCxnSpPr>
        <xdr:cNvPr id="182" name="直線コネクタ 181">
          <a:extLst>
            <a:ext uri="{FF2B5EF4-FFF2-40B4-BE49-F238E27FC236}">
              <a16:creationId xmlns:a16="http://schemas.microsoft.com/office/drawing/2014/main" id="{00000000-0008-0000-0100-0000B6000000}"/>
            </a:ext>
          </a:extLst>
        </xdr:cNvPr>
        <xdr:cNvCxnSpPr/>
      </xdr:nvCxnSpPr>
      <xdr:spPr>
        <a:xfrm>
          <a:off x="15497175" y="3238500"/>
          <a:ext cx="47625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82</xdr:col>
      <xdr:colOff>47625</xdr:colOff>
      <xdr:row>22</xdr:row>
      <xdr:rowOff>0</xdr:rowOff>
    </xdr:from>
    <xdr:to>
      <xdr:col>84</xdr:col>
      <xdr:colOff>104775</xdr:colOff>
      <xdr:row>22</xdr:row>
      <xdr:rowOff>0</xdr:rowOff>
    </xdr:to>
    <xdr:cxnSp macro="">
      <xdr:nvCxnSpPr>
        <xdr:cNvPr id="183" name="直線コネクタ 182">
          <a:extLst>
            <a:ext uri="{FF2B5EF4-FFF2-40B4-BE49-F238E27FC236}">
              <a16:creationId xmlns:a16="http://schemas.microsoft.com/office/drawing/2014/main" id="{00000000-0008-0000-0100-0000B7000000}"/>
            </a:ext>
          </a:extLst>
        </xdr:cNvPr>
        <xdr:cNvCxnSpPr/>
      </xdr:nvCxnSpPr>
      <xdr:spPr>
        <a:xfrm>
          <a:off x="15497175" y="3562350"/>
          <a:ext cx="47625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82</xdr:col>
      <xdr:colOff>47625</xdr:colOff>
      <xdr:row>22</xdr:row>
      <xdr:rowOff>0</xdr:rowOff>
    </xdr:from>
    <xdr:to>
      <xdr:col>84</xdr:col>
      <xdr:colOff>104775</xdr:colOff>
      <xdr:row>22</xdr:row>
      <xdr:rowOff>0</xdr:rowOff>
    </xdr:to>
    <xdr:cxnSp macro="">
      <xdr:nvCxnSpPr>
        <xdr:cNvPr id="184" name="直線コネクタ 183">
          <a:extLst>
            <a:ext uri="{FF2B5EF4-FFF2-40B4-BE49-F238E27FC236}">
              <a16:creationId xmlns:a16="http://schemas.microsoft.com/office/drawing/2014/main" id="{00000000-0008-0000-0100-0000B8000000}"/>
            </a:ext>
          </a:extLst>
        </xdr:cNvPr>
        <xdr:cNvCxnSpPr/>
      </xdr:nvCxnSpPr>
      <xdr:spPr>
        <a:xfrm>
          <a:off x="15497175" y="3562350"/>
          <a:ext cx="47625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82</xdr:col>
      <xdr:colOff>47625</xdr:colOff>
      <xdr:row>22</xdr:row>
      <xdr:rowOff>0</xdr:rowOff>
    </xdr:from>
    <xdr:to>
      <xdr:col>84</xdr:col>
      <xdr:colOff>104775</xdr:colOff>
      <xdr:row>22</xdr:row>
      <xdr:rowOff>0</xdr:rowOff>
    </xdr:to>
    <xdr:cxnSp macro="">
      <xdr:nvCxnSpPr>
        <xdr:cNvPr id="185" name="直線コネクタ 184">
          <a:extLst>
            <a:ext uri="{FF2B5EF4-FFF2-40B4-BE49-F238E27FC236}">
              <a16:creationId xmlns:a16="http://schemas.microsoft.com/office/drawing/2014/main" id="{00000000-0008-0000-0100-0000B9000000}"/>
            </a:ext>
          </a:extLst>
        </xdr:cNvPr>
        <xdr:cNvCxnSpPr/>
      </xdr:nvCxnSpPr>
      <xdr:spPr>
        <a:xfrm>
          <a:off x="15497175" y="3562350"/>
          <a:ext cx="47625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82</xdr:col>
      <xdr:colOff>47625</xdr:colOff>
      <xdr:row>24</xdr:row>
      <xdr:rowOff>0</xdr:rowOff>
    </xdr:from>
    <xdr:to>
      <xdr:col>84</xdr:col>
      <xdr:colOff>104775</xdr:colOff>
      <xdr:row>24</xdr:row>
      <xdr:rowOff>0</xdr:rowOff>
    </xdr:to>
    <xdr:cxnSp macro="">
      <xdr:nvCxnSpPr>
        <xdr:cNvPr id="186" name="直線コネクタ 185">
          <a:extLst>
            <a:ext uri="{FF2B5EF4-FFF2-40B4-BE49-F238E27FC236}">
              <a16:creationId xmlns:a16="http://schemas.microsoft.com/office/drawing/2014/main" id="{00000000-0008-0000-0100-0000BA000000}"/>
            </a:ext>
          </a:extLst>
        </xdr:cNvPr>
        <xdr:cNvCxnSpPr/>
      </xdr:nvCxnSpPr>
      <xdr:spPr>
        <a:xfrm>
          <a:off x="15497175" y="3886200"/>
          <a:ext cx="47625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82</xdr:col>
      <xdr:colOff>47625</xdr:colOff>
      <xdr:row>24</xdr:row>
      <xdr:rowOff>0</xdr:rowOff>
    </xdr:from>
    <xdr:to>
      <xdr:col>84</xdr:col>
      <xdr:colOff>104775</xdr:colOff>
      <xdr:row>24</xdr:row>
      <xdr:rowOff>0</xdr:rowOff>
    </xdr:to>
    <xdr:cxnSp macro="">
      <xdr:nvCxnSpPr>
        <xdr:cNvPr id="187" name="直線コネクタ 186">
          <a:extLst>
            <a:ext uri="{FF2B5EF4-FFF2-40B4-BE49-F238E27FC236}">
              <a16:creationId xmlns:a16="http://schemas.microsoft.com/office/drawing/2014/main" id="{00000000-0008-0000-0100-0000BB000000}"/>
            </a:ext>
          </a:extLst>
        </xdr:cNvPr>
        <xdr:cNvCxnSpPr/>
      </xdr:nvCxnSpPr>
      <xdr:spPr>
        <a:xfrm>
          <a:off x="15497175" y="3886200"/>
          <a:ext cx="47625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82</xdr:col>
      <xdr:colOff>47625</xdr:colOff>
      <xdr:row>24</xdr:row>
      <xdr:rowOff>0</xdr:rowOff>
    </xdr:from>
    <xdr:to>
      <xdr:col>84</xdr:col>
      <xdr:colOff>104775</xdr:colOff>
      <xdr:row>24</xdr:row>
      <xdr:rowOff>0</xdr:rowOff>
    </xdr:to>
    <xdr:cxnSp macro="">
      <xdr:nvCxnSpPr>
        <xdr:cNvPr id="188" name="直線コネクタ 187">
          <a:extLst>
            <a:ext uri="{FF2B5EF4-FFF2-40B4-BE49-F238E27FC236}">
              <a16:creationId xmlns:a16="http://schemas.microsoft.com/office/drawing/2014/main" id="{00000000-0008-0000-0100-0000BC000000}"/>
            </a:ext>
          </a:extLst>
        </xdr:cNvPr>
        <xdr:cNvCxnSpPr/>
      </xdr:nvCxnSpPr>
      <xdr:spPr>
        <a:xfrm>
          <a:off x="15497175" y="3886200"/>
          <a:ext cx="47625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82</xdr:col>
      <xdr:colOff>47625</xdr:colOff>
      <xdr:row>26</xdr:row>
      <xdr:rowOff>0</xdr:rowOff>
    </xdr:from>
    <xdr:to>
      <xdr:col>84</xdr:col>
      <xdr:colOff>104775</xdr:colOff>
      <xdr:row>26</xdr:row>
      <xdr:rowOff>0</xdr:rowOff>
    </xdr:to>
    <xdr:cxnSp macro="">
      <xdr:nvCxnSpPr>
        <xdr:cNvPr id="189" name="直線コネクタ 188">
          <a:extLst>
            <a:ext uri="{FF2B5EF4-FFF2-40B4-BE49-F238E27FC236}">
              <a16:creationId xmlns:a16="http://schemas.microsoft.com/office/drawing/2014/main" id="{00000000-0008-0000-0100-0000BD000000}"/>
            </a:ext>
          </a:extLst>
        </xdr:cNvPr>
        <xdr:cNvCxnSpPr/>
      </xdr:nvCxnSpPr>
      <xdr:spPr>
        <a:xfrm>
          <a:off x="15497175" y="4210050"/>
          <a:ext cx="47625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82</xdr:col>
      <xdr:colOff>47625</xdr:colOff>
      <xdr:row>26</xdr:row>
      <xdr:rowOff>0</xdr:rowOff>
    </xdr:from>
    <xdr:to>
      <xdr:col>84</xdr:col>
      <xdr:colOff>104775</xdr:colOff>
      <xdr:row>26</xdr:row>
      <xdr:rowOff>0</xdr:rowOff>
    </xdr:to>
    <xdr:cxnSp macro="">
      <xdr:nvCxnSpPr>
        <xdr:cNvPr id="190" name="直線コネクタ 189">
          <a:extLst>
            <a:ext uri="{FF2B5EF4-FFF2-40B4-BE49-F238E27FC236}">
              <a16:creationId xmlns:a16="http://schemas.microsoft.com/office/drawing/2014/main" id="{00000000-0008-0000-0100-0000BE000000}"/>
            </a:ext>
          </a:extLst>
        </xdr:cNvPr>
        <xdr:cNvCxnSpPr/>
      </xdr:nvCxnSpPr>
      <xdr:spPr>
        <a:xfrm>
          <a:off x="15497175" y="4210050"/>
          <a:ext cx="47625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82</xdr:col>
      <xdr:colOff>47625</xdr:colOff>
      <xdr:row>26</xdr:row>
      <xdr:rowOff>0</xdr:rowOff>
    </xdr:from>
    <xdr:to>
      <xdr:col>84</xdr:col>
      <xdr:colOff>104775</xdr:colOff>
      <xdr:row>26</xdr:row>
      <xdr:rowOff>0</xdr:rowOff>
    </xdr:to>
    <xdr:cxnSp macro="">
      <xdr:nvCxnSpPr>
        <xdr:cNvPr id="191" name="直線コネクタ 190">
          <a:extLst>
            <a:ext uri="{FF2B5EF4-FFF2-40B4-BE49-F238E27FC236}">
              <a16:creationId xmlns:a16="http://schemas.microsoft.com/office/drawing/2014/main" id="{00000000-0008-0000-0100-0000BF000000}"/>
            </a:ext>
          </a:extLst>
        </xdr:cNvPr>
        <xdr:cNvCxnSpPr/>
      </xdr:nvCxnSpPr>
      <xdr:spPr>
        <a:xfrm>
          <a:off x="15497175" y="4210050"/>
          <a:ext cx="47625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66</xdr:col>
      <xdr:colOff>47625</xdr:colOff>
      <xdr:row>10</xdr:row>
      <xdr:rowOff>0</xdr:rowOff>
    </xdr:from>
    <xdr:to>
      <xdr:col>68</xdr:col>
      <xdr:colOff>104775</xdr:colOff>
      <xdr:row>10</xdr:row>
      <xdr:rowOff>0</xdr:rowOff>
    </xdr:to>
    <xdr:cxnSp macro="">
      <xdr:nvCxnSpPr>
        <xdr:cNvPr id="222" name="直線コネクタ 221">
          <a:extLst>
            <a:ext uri="{FF2B5EF4-FFF2-40B4-BE49-F238E27FC236}">
              <a16:creationId xmlns:a16="http://schemas.microsoft.com/office/drawing/2014/main" id="{00000000-0008-0000-0100-0000DE000000}"/>
            </a:ext>
          </a:extLst>
        </xdr:cNvPr>
        <xdr:cNvCxnSpPr/>
      </xdr:nvCxnSpPr>
      <xdr:spPr>
        <a:xfrm>
          <a:off x="12144375" y="1619250"/>
          <a:ext cx="47625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66</xdr:col>
      <xdr:colOff>47625</xdr:colOff>
      <xdr:row>10</xdr:row>
      <xdr:rowOff>0</xdr:rowOff>
    </xdr:from>
    <xdr:to>
      <xdr:col>68</xdr:col>
      <xdr:colOff>104775</xdr:colOff>
      <xdr:row>10</xdr:row>
      <xdr:rowOff>0</xdr:rowOff>
    </xdr:to>
    <xdr:cxnSp macro="">
      <xdr:nvCxnSpPr>
        <xdr:cNvPr id="223" name="直線コネクタ 222">
          <a:extLst>
            <a:ext uri="{FF2B5EF4-FFF2-40B4-BE49-F238E27FC236}">
              <a16:creationId xmlns:a16="http://schemas.microsoft.com/office/drawing/2014/main" id="{00000000-0008-0000-0100-0000DF000000}"/>
            </a:ext>
          </a:extLst>
        </xdr:cNvPr>
        <xdr:cNvCxnSpPr/>
      </xdr:nvCxnSpPr>
      <xdr:spPr>
        <a:xfrm>
          <a:off x="12144375" y="1619250"/>
          <a:ext cx="47625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66</xdr:col>
      <xdr:colOff>47625</xdr:colOff>
      <xdr:row>10</xdr:row>
      <xdr:rowOff>0</xdr:rowOff>
    </xdr:from>
    <xdr:to>
      <xdr:col>68</xdr:col>
      <xdr:colOff>104775</xdr:colOff>
      <xdr:row>10</xdr:row>
      <xdr:rowOff>0</xdr:rowOff>
    </xdr:to>
    <xdr:cxnSp macro="">
      <xdr:nvCxnSpPr>
        <xdr:cNvPr id="224" name="直線コネクタ 223">
          <a:extLst>
            <a:ext uri="{FF2B5EF4-FFF2-40B4-BE49-F238E27FC236}">
              <a16:creationId xmlns:a16="http://schemas.microsoft.com/office/drawing/2014/main" id="{00000000-0008-0000-0100-0000E0000000}"/>
            </a:ext>
          </a:extLst>
        </xdr:cNvPr>
        <xdr:cNvCxnSpPr/>
      </xdr:nvCxnSpPr>
      <xdr:spPr>
        <a:xfrm>
          <a:off x="12144375" y="1619250"/>
          <a:ext cx="47625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66</xdr:col>
      <xdr:colOff>47625</xdr:colOff>
      <xdr:row>18</xdr:row>
      <xdr:rowOff>0</xdr:rowOff>
    </xdr:from>
    <xdr:to>
      <xdr:col>68</xdr:col>
      <xdr:colOff>104775</xdr:colOff>
      <xdr:row>18</xdr:row>
      <xdr:rowOff>0</xdr:rowOff>
    </xdr:to>
    <xdr:cxnSp macro="">
      <xdr:nvCxnSpPr>
        <xdr:cNvPr id="225" name="直線コネクタ 224">
          <a:extLst>
            <a:ext uri="{FF2B5EF4-FFF2-40B4-BE49-F238E27FC236}">
              <a16:creationId xmlns:a16="http://schemas.microsoft.com/office/drawing/2014/main" id="{00000000-0008-0000-0100-0000E1000000}"/>
            </a:ext>
          </a:extLst>
        </xdr:cNvPr>
        <xdr:cNvCxnSpPr/>
      </xdr:nvCxnSpPr>
      <xdr:spPr>
        <a:xfrm>
          <a:off x="12144375" y="2914650"/>
          <a:ext cx="47625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66</xdr:col>
      <xdr:colOff>47625</xdr:colOff>
      <xdr:row>18</xdr:row>
      <xdr:rowOff>0</xdr:rowOff>
    </xdr:from>
    <xdr:to>
      <xdr:col>68</xdr:col>
      <xdr:colOff>104775</xdr:colOff>
      <xdr:row>18</xdr:row>
      <xdr:rowOff>0</xdr:rowOff>
    </xdr:to>
    <xdr:cxnSp macro="">
      <xdr:nvCxnSpPr>
        <xdr:cNvPr id="226" name="直線コネクタ 225">
          <a:extLst>
            <a:ext uri="{FF2B5EF4-FFF2-40B4-BE49-F238E27FC236}">
              <a16:creationId xmlns:a16="http://schemas.microsoft.com/office/drawing/2014/main" id="{00000000-0008-0000-0100-0000E2000000}"/>
            </a:ext>
          </a:extLst>
        </xdr:cNvPr>
        <xdr:cNvCxnSpPr/>
      </xdr:nvCxnSpPr>
      <xdr:spPr>
        <a:xfrm>
          <a:off x="12144375" y="2914650"/>
          <a:ext cx="47625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66</xdr:col>
      <xdr:colOff>47625</xdr:colOff>
      <xdr:row>18</xdr:row>
      <xdr:rowOff>0</xdr:rowOff>
    </xdr:from>
    <xdr:to>
      <xdr:col>68</xdr:col>
      <xdr:colOff>104775</xdr:colOff>
      <xdr:row>18</xdr:row>
      <xdr:rowOff>0</xdr:rowOff>
    </xdr:to>
    <xdr:cxnSp macro="">
      <xdr:nvCxnSpPr>
        <xdr:cNvPr id="227" name="直線コネクタ 226">
          <a:extLst>
            <a:ext uri="{FF2B5EF4-FFF2-40B4-BE49-F238E27FC236}">
              <a16:creationId xmlns:a16="http://schemas.microsoft.com/office/drawing/2014/main" id="{00000000-0008-0000-0100-0000E3000000}"/>
            </a:ext>
          </a:extLst>
        </xdr:cNvPr>
        <xdr:cNvCxnSpPr/>
      </xdr:nvCxnSpPr>
      <xdr:spPr>
        <a:xfrm>
          <a:off x="12144375" y="2914650"/>
          <a:ext cx="47625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65</xdr:col>
      <xdr:colOff>9525</xdr:colOff>
      <xdr:row>17</xdr:row>
      <xdr:rowOff>9525</xdr:rowOff>
    </xdr:from>
    <xdr:to>
      <xdr:col>69</xdr:col>
      <xdr:colOff>0</xdr:colOff>
      <xdr:row>17</xdr:row>
      <xdr:rowOff>133350</xdr:rowOff>
    </xdr:to>
    <xdr:sp macro="" textlink="">
      <xdr:nvSpPr>
        <xdr:cNvPr id="228" name="正方形/長方形 227">
          <a:extLst>
            <a:ext uri="{FF2B5EF4-FFF2-40B4-BE49-F238E27FC236}">
              <a16:creationId xmlns:a16="http://schemas.microsoft.com/office/drawing/2014/main" id="{00000000-0008-0000-0100-0000E4000000}"/>
            </a:ext>
          </a:extLst>
        </xdr:cNvPr>
        <xdr:cNvSpPr/>
      </xdr:nvSpPr>
      <xdr:spPr>
        <a:xfrm>
          <a:off x="11896725" y="2762250"/>
          <a:ext cx="828675" cy="123825"/>
        </a:xfrm>
        <a:prstGeom prst="rect">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overflow" horzOverflow="overflow" wrap="square" lIns="90170" tIns="46990" rIns="90170" bIns="46990" anchor="ctr"/>
        <a:lstStyle/>
        <a:p>
          <a:pPr algn="l">
            <a:lnSpc>
              <a:spcPct val="100000"/>
            </a:lnSpc>
          </a:pPr>
          <a:endParaRPr/>
        </a:p>
      </xdr:txBody>
    </xdr:sp>
    <xdr:clientData/>
  </xdr:twoCellAnchor>
  <xdr:twoCellAnchor>
    <xdr:from>
      <xdr:col>69</xdr:col>
      <xdr:colOff>9525</xdr:colOff>
      <xdr:row>14</xdr:row>
      <xdr:rowOff>152400</xdr:rowOff>
    </xdr:from>
    <xdr:to>
      <xdr:col>72</xdr:col>
      <xdr:colOff>200025</xdr:colOff>
      <xdr:row>15</xdr:row>
      <xdr:rowOff>133350</xdr:rowOff>
    </xdr:to>
    <xdr:sp macro="" textlink="">
      <xdr:nvSpPr>
        <xdr:cNvPr id="229" name="正方形/長方形 228">
          <a:extLst>
            <a:ext uri="{FF2B5EF4-FFF2-40B4-BE49-F238E27FC236}">
              <a16:creationId xmlns:a16="http://schemas.microsoft.com/office/drawing/2014/main" id="{00000000-0008-0000-0100-0000E5000000}"/>
            </a:ext>
          </a:extLst>
        </xdr:cNvPr>
        <xdr:cNvSpPr/>
      </xdr:nvSpPr>
      <xdr:spPr>
        <a:xfrm>
          <a:off x="12734925" y="2419350"/>
          <a:ext cx="819150" cy="142875"/>
        </a:xfrm>
        <a:prstGeom prst="rect">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overflow" horzOverflow="overflow" wrap="square" lIns="90170" tIns="46990" rIns="90170" bIns="46990" anchor="ctr"/>
        <a:lstStyle/>
        <a:p>
          <a:pPr algn="l">
            <a:lnSpc>
              <a:spcPct val="100000"/>
            </a:lnSpc>
          </a:pPr>
          <a:endParaRPr/>
        </a:p>
      </xdr:txBody>
    </xdr:sp>
    <xdr:clientData/>
  </xdr:twoCellAnchor>
  <xdr:twoCellAnchor>
    <xdr:from>
      <xdr:col>73</xdr:col>
      <xdr:colOff>9525</xdr:colOff>
      <xdr:row>17</xdr:row>
      <xdr:rowOff>0</xdr:rowOff>
    </xdr:from>
    <xdr:to>
      <xdr:col>77</xdr:col>
      <xdr:colOff>9525</xdr:colOff>
      <xdr:row>17</xdr:row>
      <xdr:rowOff>133350</xdr:rowOff>
    </xdr:to>
    <xdr:sp macro="" textlink="">
      <xdr:nvSpPr>
        <xdr:cNvPr id="230" name="正方形/長方形 229">
          <a:extLst>
            <a:ext uri="{FF2B5EF4-FFF2-40B4-BE49-F238E27FC236}">
              <a16:creationId xmlns:a16="http://schemas.microsoft.com/office/drawing/2014/main" id="{00000000-0008-0000-0100-0000E6000000}"/>
            </a:ext>
          </a:extLst>
        </xdr:cNvPr>
        <xdr:cNvSpPr/>
      </xdr:nvSpPr>
      <xdr:spPr>
        <a:xfrm>
          <a:off x="13573125" y="2752725"/>
          <a:ext cx="838200" cy="133350"/>
        </a:xfrm>
        <a:prstGeom prst="rect">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overflow" horzOverflow="overflow" wrap="square" lIns="90170" tIns="46990" rIns="90170" bIns="46990" anchor="ctr"/>
        <a:lstStyle/>
        <a:p>
          <a:pPr algn="l">
            <a:lnSpc>
              <a:spcPct val="100000"/>
            </a:lnSpc>
          </a:pPr>
          <a:endParaRPr/>
        </a:p>
      </xdr:txBody>
    </xdr:sp>
    <xdr:clientData/>
  </xdr:twoCellAnchor>
  <xdr:twoCellAnchor>
    <xdr:from>
      <xdr:col>77</xdr:col>
      <xdr:colOff>9525</xdr:colOff>
      <xdr:row>15</xdr:row>
      <xdr:rowOff>0</xdr:rowOff>
    </xdr:from>
    <xdr:to>
      <xdr:col>81</xdr:col>
      <xdr:colOff>9525</xdr:colOff>
      <xdr:row>15</xdr:row>
      <xdr:rowOff>133350</xdr:rowOff>
    </xdr:to>
    <xdr:sp macro="" textlink="">
      <xdr:nvSpPr>
        <xdr:cNvPr id="231" name="正方形/長方形 230">
          <a:extLst>
            <a:ext uri="{FF2B5EF4-FFF2-40B4-BE49-F238E27FC236}">
              <a16:creationId xmlns:a16="http://schemas.microsoft.com/office/drawing/2014/main" id="{00000000-0008-0000-0100-0000E7000000}"/>
            </a:ext>
          </a:extLst>
        </xdr:cNvPr>
        <xdr:cNvSpPr/>
      </xdr:nvSpPr>
      <xdr:spPr>
        <a:xfrm>
          <a:off x="14411325" y="2428875"/>
          <a:ext cx="838200" cy="133350"/>
        </a:xfrm>
        <a:prstGeom prst="rect">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overflow" horzOverflow="overflow" wrap="square" lIns="90170" tIns="46990" rIns="90170" bIns="46990" anchor="ctr"/>
        <a:lstStyle/>
        <a:p>
          <a:pPr algn="l">
            <a:lnSpc>
              <a:spcPct val="100000"/>
            </a:lnSpc>
          </a:pPr>
          <a:endParaRPr/>
        </a:p>
      </xdr:txBody>
    </xdr:sp>
    <xdr:clientData/>
  </xdr:twoCellAnchor>
  <xdr:twoCellAnchor>
    <xdr:from>
      <xdr:col>77</xdr:col>
      <xdr:colOff>9525</xdr:colOff>
      <xdr:row>17</xdr:row>
      <xdr:rowOff>0</xdr:rowOff>
    </xdr:from>
    <xdr:to>
      <xdr:col>81</xdr:col>
      <xdr:colOff>9525</xdr:colOff>
      <xdr:row>17</xdr:row>
      <xdr:rowOff>133350</xdr:rowOff>
    </xdr:to>
    <xdr:sp macro="" textlink="">
      <xdr:nvSpPr>
        <xdr:cNvPr id="232" name="正方形/長方形 231">
          <a:extLst>
            <a:ext uri="{FF2B5EF4-FFF2-40B4-BE49-F238E27FC236}">
              <a16:creationId xmlns:a16="http://schemas.microsoft.com/office/drawing/2014/main" id="{00000000-0008-0000-0100-0000E8000000}"/>
            </a:ext>
          </a:extLst>
        </xdr:cNvPr>
        <xdr:cNvSpPr/>
      </xdr:nvSpPr>
      <xdr:spPr>
        <a:xfrm>
          <a:off x="14411325" y="2752725"/>
          <a:ext cx="838200" cy="133350"/>
        </a:xfrm>
        <a:prstGeom prst="rect">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overflow" horzOverflow="overflow" wrap="square" lIns="90170" tIns="46990" rIns="90170" bIns="46990" anchor="ctr"/>
        <a:lstStyle/>
        <a:p>
          <a:pPr algn="l">
            <a:lnSpc>
              <a:spcPct val="100000"/>
            </a:lnSpc>
          </a:pPr>
          <a:endParaRPr/>
        </a:p>
      </xdr:txBody>
    </xdr:sp>
    <xdr:clientData/>
  </xdr:twoCellAnchor>
  <xdr:twoCellAnchor>
    <xdr:from>
      <xdr:col>77</xdr:col>
      <xdr:colOff>9525</xdr:colOff>
      <xdr:row>23</xdr:row>
      <xdr:rowOff>9525</xdr:rowOff>
    </xdr:from>
    <xdr:to>
      <xdr:col>80</xdr:col>
      <xdr:colOff>200025</xdr:colOff>
      <xdr:row>23</xdr:row>
      <xdr:rowOff>142875</xdr:rowOff>
    </xdr:to>
    <xdr:sp macro="" textlink="">
      <xdr:nvSpPr>
        <xdr:cNvPr id="233" name="正方形/長方形 232">
          <a:extLst>
            <a:ext uri="{FF2B5EF4-FFF2-40B4-BE49-F238E27FC236}">
              <a16:creationId xmlns:a16="http://schemas.microsoft.com/office/drawing/2014/main" id="{00000000-0008-0000-0100-0000E9000000}"/>
            </a:ext>
          </a:extLst>
        </xdr:cNvPr>
        <xdr:cNvSpPr/>
      </xdr:nvSpPr>
      <xdr:spPr>
        <a:xfrm>
          <a:off x="14411325" y="3733800"/>
          <a:ext cx="819150" cy="133350"/>
        </a:xfrm>
        <a:prstGeom prst="rect">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overflow" horzOverflow="overflow" wrap="square" lIns="90170" tIns="46990" rIns="90170" bIns="46990" anchor="ctr"/>
        <a:lstStyle/>
        <a:p>
          <a:pPr algn="l">
            <a:lnSpc>
              <a:spcPct val="100000"/>
            </a:lnSpc>
          </a:pPr>
          <a:endParaRPr/>
        </a:p>
      </xdr:txBody>
    </xdr:sp>
    <xdr:clientData/>
  </xdr:twoCellAnchor>
  <xdr:twoCellAnchor>
    <xdr:from>
      <xdr:col>81</xdr:col>
      <xdr:colOff>9525</xdr:colOff>
      <xdr:row>23</xdr:row>
      <xdr:rowOff>0</xdr:rowOff>
    </xdr:from>
    <xdr:to>
      <xdr:col>85</xdr:col>
      <xdr:colOff>0</xdr:colOff>
      <xdr:row>23</xdr:row>
      <xdr:rowOff>133350</xdr:rowOff>
    </xdr:to>
    <xdr:sp macro="" textlink="">
      <xdr:nvSpPr>
        <xdr:cNvPr id="234" name="正方形/長方形 233">
          <a:extLst>
            <a:ext uri="{FF2B5EF4-FFF2-40B4-BE49-F238E27FC236}">
              <a16:creationId xmlns:a16="http://schemas.microsoft.com/office/drawing/2014/main" id="{00000000-0008-0000-0100-0000EA000000}"/>
            </a:ext>
          </a:extLst>
        </xdr:cNvPr>
        <xdr:cNvSpPr/>
      </xdr:nvSpPr>
      <xdr:spPr>
        <a:xfrm>
          <a:off x="15249525" y="3724275"/>
          <a:ext cx="828675" cy="133350"/>
        </a:xfrm>
        <a:prstGeom prst="rect">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overflow" horzOverflow="overflow" wrap="square" lIns="90170" tIns="46990" rIns="90170" bIns="46990" anchor="ctr"/>
        <a:lstStyle/>
        <a:p>
          <a:pPr algn="l">
            <a:lnSpc>
              <a:spcPct val="100000"/>
            </a:lnSpc>
          </a:pPr>
          <a:endParaRPr/>
        </a:p>
      </xdr:txBody>
    </xdr:sp>
    <xdr:clientData/>
  </xdr:twoCellAnchor>
  <xdr:twoCellAnchor>
    <xdr:from>
      <xdr:col>81</xdr:col>
      <xdr:colOff>9525</xdr:colOff>
      <xdr:row>15</xdr:row>
      <xdr:rowOff>0</xdr:rowOff>
    </xdr:from>
    <xdr:to>
      <xdr:col>85</xdr:col>
      <xdr:colOff>9525</xdr:colOff>
      <xdr:row>15</xdr:row>
      <xdr:rowOff>133350</xdr:rowOff>
    </xdr:to>
    <xdr:sp macro="" textlink="">
      <xdr:nvSpPr>
        <xdr:cNvPr id="235" name="正方形/長方形 234">
          <a:extLst>
            <a:ext uri="{FF2B5EF4-FFF2-40B4-BE49-F238E27FC236}">
              <a16:creationId xmlns:a16="http://schemas.microsoft.com/office/drawing/2014/main" id="{00000000-0008-0000-0100-0000EB000000}"/>
            </a:ext>
          </a:extLst>
        </xdr:cNvPr>
        <xdr:cNvSpPr/>
      </xdr:nvSpPr>
      <xdr:spPr>
        <a:xfrm>
          <a:off x="15249525" y="2428875"/>
          <a:ext cx="838200" cy="133350"/>
        </a:xfrm>
        <a:prstGeom prst="rect">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overflow" horzOverflow="overflow" wrap="square" lIns="90170" tIns="46990" rIns="90170" bIns="46990" anchor="ctr"/>
        <a:lstStyle/>
        <a:p>
          <a:pPr algn="l">
            <a:lnSpc>
              <a:spcPct val="100000"/>
            </a:lnSpc>
          </a:pPr>
          <a:endParaRPr/>
        </a:p>
      </xdr:txBody>
    </xdr:sp>
    <xdr:clientData/>
  </xdr:twoCellAnchor>
  <xdr:twoCellAnchor>
    <xdr:from>
      <xdr:col>62</xdr:col>
      <xdr:colOff>171449</xdr:colOff>
      <xdr:row>34</xdr:row>
      <xdr:rowOff>38100</xdr:rowOff>
    </xdr:from>
    <xdr:to>
      <xdr:col>65</xdr:col>
      <xdr:colOff>57150</xdr:colOff>
      <xdr:row>35</xdr:row>
      <xdr:rowOff>123824</xdr:rowOff>
    </xdr:to>
    <xdr:sp macro="" textlink="">
      <xdr:nvSpPr>
        <xdr:cNvPr id="236" name="大かっこ 235">
          <a:extLst>
            <a:ext uri="{FF2B5EF4-FFF2-40B4-BE49-F238E27FC236}">
              <a16:creationId xmlns:a16="http://schemas.microsoft.com/office/drawing/2014/main" id="{00000000-0008-0000-0100-0000EC000000}"/>
            </a:ext>
          </a:extLst>
        </xdr:cNvPr>
        <xdr:cNvSpPr/>
      </xdr:nvSpPr>
      <xdr:spPr>
        <a:xfrm>
          <a:off x="11430000" y="5543550"/>
          <a:ext cx="514350" cy="247650"/>
        </a:xfrm>
        <a:prstGeom prst="bracketPair">
          <a:avLst>
            <a:gd name="adj" fmla="val 16667"/>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overflow" horzOverflow="overflow" wrap="square" lIns="90170" tIns="46990" rIns="90170" bIns="46990" anchor="ctr"/>
        <a:lstStyle/>
        <a:p>
          <a:pPr algn="l">
            <a:lnSpc>
              <a:spcPct val="100000"/>
            </a:lnSpc>
          </a:pPr>
          <a:endParaRPr/>
        </a:p>
      </xdr:txBody>
    </xdr:sp>
    <xdr:clientData/>
  </xdr:twoCellAnchor>
  <xdr:twoCellAnchor>
    <xdr:from>
      <xdr:col>63</xdr:col>
      <xdr:colOff>47625</xdr:colOff>
      <xdr:row>39</xdr:row>
      <xdr:rowOff>0</xdr:rowOff>
    </xdr:from>
    <xdr:to>
      <xdr:col>65</xdr:col>
      <xdr:colOff>104775</xdr:colOff>
      <xdr:row>39</xdr:row>
      <xdr:rowOff>0</xdr:rowOff>
    </xdr:to>
    <xdr:cxnSp macro="">
      <xdr:nvCxnSpPr>
        <xdr:cNvPr id="237" name="直線コネクタ 236">
          <a:extLst>
            <a:ext uri="{FF2B5EF4-FFF2-40B4-BE49-F238E27FC236}">
              <a16:creationId xmlns:a16="http://schemas.microsoft.com/office/drawing/2014/main" id="{00000000-0008-0000-0100-0000ED000000}"/>
            </a:ext>
          </a:extLst>
        </xdr:cNvPr>
        <xdr:cNvCxnSpPr/>
      </xdr:nvCxnSpPr>
      <xdr:spPr>
        <a:xfrm>
          <a:off x="11515725" y="6315074"/>
          <a:ext cx="47625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63</xdr:col>
      <xdr:colOff>47625</xdr:colOff>
      <xdr:row>39</xdr:row>
      <xdr:rowOff>0</xdr:rowOff>
    </xdr:from>
    <xdr:to>
      <xdr:col>65</xdr:col>
      <xdr:colOff>104775</xdr:colOff>
      <xdr:row>39</xdr:row>
      <xdr:rowOff>0</xdr:rowOff>
    </xdr:to>
    <xdr:cxnSp macro="">
      <xdr:nvCxnSpPr>
        <xdr:cNvPr id="238" name="直線コネクタ 237">
          <a:extLst>
            <a:ext uri="{FF2B5EF4-FFF2-40B4-BE49-F238E27FC236}">
              <a16:creationId xmlns:a16="http://schemas.microsoft.com/office/drawing/2014/main" id="{00000000-0008-0000-0100-0000EE000000}"/>
            </a:ext>
          </a:extLst>
        </xdr:cNvPr>
        <xdr:cNvCxnSpPr/>
      </xdr:nvCxnSpPr>
      <xdr:spPr>
        <a:xfrm>
          <a:off x="11515725" y="6315074"/>
          <a:ext cx="47625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63</xdr:col>
      <xdr:colOff>47625</xdr:colOff>
      <xdr:row>39</xdr:row>
      <xdr:rowOff>0</xdr:rowOff>
    </xdr:from>
    <xdr:to>
      <xdr:col>65</xdr:col>
      <xdr:colOff>104775</xdr:colOff>
      <xdr:row>39</xdr:row>
      <xdr:rowOff>0</xdr:rowOff>
    </xdr:to>
    <xdr:cxnSp macro="">
      <xdr:nvCxnSpPr>
        <xdr:cNvPr id="239" name="直線コネクタ 238">
          <a:extLst>
            <a:ext uri="{FF2B5EF4-FFF2-40B4-BE49-F238E27FC236}">
              <a16:creationId xmlns:a16="http://schemas.microsoft.com/office/drawing/2014/main" id="{00000000-0008-0000-0100-0000EF000000}"/>
            </a:ext>
          </a:extLst>
        </xdr:cNvPr>
        <xdr:cNvCxnSpPr/>
      </xdr:nvCxnSpPr>
      <xdr:spPr>
        <a:xfrm>
          <a:off x="11515725" y="6315074"/>
          <a:ext cx="47625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62</xdr:col>
      <xdr:colOff>9525</xdr:colOff>
      <xdr:row>38</xdr:row>
      <xdr:rowOff>9525</xdr:rowOff>
    </xdr:from>
    <xdr:to>
      <xdr:col>65</xdr:col>
      <xdr:colOff>200025</xdr:colOff>
      <xdr:row>38</xdr:row>
      <xdr:rowOff>133350</xdr:rowOff>
    </xdr:to>
    <xdr:sp macro="" textlink="">
      <xdr:nvSpPr>
        <xdr:cNvPr id="240" name="正方形/長方形 239">
          <a:extLst>
            <a:ext uri="{FF2B5EF4-FFF2-40B4-BE49-F238E27FC236}">
              <a16:creationId xmlns:a16="http://schemas.microsoft.com/office/drawing/2014/main" id="{00000000-0008-0000-0100-0000F0000000}"/>
            </a:ext>
          </a:extLst>
        </xdr:cNvPr>
        <xdr:cNvSpPr/>
      </xdr:nvSpPr>
      <xdr:spPr>
        <a:xfrm>
          <a:off x="11268075" y="6162674"/>
          <a:ext cx="819150" cy="123825"/>
        </a:xfrm>
        <a:prstGeom prst="rect">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overflow" horzOverflow="overflow" wrap="square" lIns="90170" tIns="46990" rIns="90170" bIns="46990" anchor="ctr"/>
        <a:lstStyle/>
        <a:p>
          <a:pPr algn="l">
            <a:lnSpc>
              <a:spcPct val="100000"/>
            </a:lnSpc>
          </a:pPr>
          <a:endParaRPr/>
        </a:p>
      </xdr:txBody>
    </xdr:sp>
    <xdr:clientData/>
  </xdr:twoCellAnchor>
  <xdr:twoCellAnchor>
    <xdr:from>
      <xdr:col>67</xdr:col>
      <xdr:colOff>47625</xdr:colOff>
      <xdr:row>37</xdr:row>
      <xdr:rowOff>0</xdr:rowOff>
    </xdr:from>
    <xdr:to>
      <xdr:col>69</xdr:col>
      <xdr:colOff>104775</xdr:colOff>
      <xdr:row>37</xdr:row>
      <xdr:rowOff>0</xdr:rowOff>
    </xdr:to>
    <xdr:cxnSp macro="">
      <xdr:nvCxnSpPr>
        <xdr:cNvPr id="241" name="直線コネクタ 240">
          <a:extLst>
            <a:ext uri="{FF2B5EF4-FFF2-40B4-BE49-F238E27FC236}">
              <a16:creationId xmlns:a16="http://schemas.microsoft.com/office/drawing/2014/main" id="{00000000-0008-0000-0100-0000F1000000}"/>
            </a:ext>
          </a:extLst>
        </xdr:cNvPr>
        <xdr:cNvCxnSpPr/>
      </xdr:nvCxnSpPr>
      <xdr:spPr>
        <a:xfrm>
          <a:off x="12353925" y="5991225"/>
          <a:ext cx="47625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47625</xdr:colOff>
      <xdr:row>37</xdr:row>
      <xdr:rowOff>0</xdr:rowOff>
    </xdr:from>
    <xdr:to>
      <xdr:col>69</xdr:col>
      <xdr:colOff>104775</xdr:colOff>
      <xdr:row>37</xdr:row>
      <xdr:rowOff>0</xdr:rowOff>
    </xdr:to>
    <xdr:cxnSp macro="">
      <xdr:nvCxnSpPr>
        <xdr:cNvPr id="242" name="直線コネクタ 241">
          <a:extLst>
            <a:ext uri="{FF2B5EF4-FFF2-40B4-BE49-F238E27FC236}">
              <a16:creationId xmlns:a16="http://schemas.microsoft.com/office/drawing/2014/main" id="{00000000-0008-0000-0100-0000F2000000}"/>
            </a:ext>
          </a:extLst>
        </xdr:cNvPr>
        <xdr:cNvCxnSpPr/>
      </xdr:nvCxnSpPr>
      <xdr:spPr>
        <a:xfrm>
          <a:off x="12353925" y="5991225"/>
          <a:ext cx="47625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47625</xdr:colOff>
      <xdr:row>37</xdr:row>
      <xdr:rowOff>0</xdr:rowOff>
    </xdr:from>
    <xdr:to>
      <xdr:col>69</xdr:col>
      <xdr:colOff>104775</xdr:colOff>
      <xdr:row>37</xdr:row>
      <xdr:rowOff>0</xdr:rowOff>
    </xdr:to>
    <xdr:cxnSp macro="">
      <xdr:nvCxnSpPr>
        <xdr:cNvPr id="243" name="直線コネクタ 242">
          <a:extLst>
            <a:ext uri="{FF2B5EF4-FFF2-40B4-BE49-F238E27FC236}">
              <a16:creationId xmlns:a16="http://schemas.microsoft.com/office/drawing/2014/main" id="{00000000-0008-0000-0100-0000F3000000}"/>
            </a:ext>
          </a:extLst>
        </xdr:cNvPr>
        <xdr:cNvCxnSpPr/>
      </xdr:nvCxnSpPr>
      <xdr:spPr>
        <a:xfrm>
          <a:off x="12353925" y="5991225"/>
          <a:ext cx="47625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47625</xdr:colOff>
      <xdr:row>43</xdr:row>
      <xdr:rowOff>0</xdr:rowOff>
    </xdr:from>
    <xdr:to>
      <xdr:col>69</xdr:col>
      <xdr:colOff>104775</xdr:colOff>
      <xdr:row>43</xdr:row>
      <xdr:rowOff>0</xdr:rowOff>
    </xdr:to>
    <xdr:cxnSp macro="">
      <xdr:nvCxnSpPr>
        <xdr:cNvPr id="244" name="直線コネクタ 243">
          <a:extLst>
            <a:ext uri="{FF2B5EF4-FFF2-40B4-BE49-F238E27FC236}">
              <a16:creationId xmlns:a16="http://schemas.microsoft.com/office/drawing/2014/main" id="{00000000-0008-0000-0100-0000F4000000}"/>
            </a:ext>
          </a:extLst>
        </xdr:cNvPr>
        <xdr:cNvCxnSpPr/>
      </xdr:nvCxnSpPr>
      <xdr:spPr>
        <a:xfrm>
          <a:off x="12353925" y="6962774"/>
          <a:ext cx="47625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47625</xdr:colOff>
      <xdr:row>43</xdr:row>
      <xdr:rowOff>0</xdr:rowOff>
    </xdr:from>
    <xdr:to>
      <xdr:col>69</xdr:col>
      <xdr:colOff>104775</xdr:colOff>
      <xdr:row>43</xdr:row>
      <xdr:rowOff>0</xdr:rowOff>
    </xdr:to>
    <xdr:cxnSp macro="">
      <xdr:nvCxnSpPr>
        <xdr:cNvPr id="245" name="直線コネクタ 244">
          <a:extLst>
            <a:ext uri="{FF2B5EF4-FFF2-40B4-BE49-F238E27FC236}">
              <a16:creationId xmlns:a16="http://schemas.microsoft.com/office/drawing/2014/main" id="{00000000-0008-0000-0100-0000F5000000}"/>
            </a:ext>
          </a:extLst>
        </xdr:cNvPr>
        <xdr:cNvCxnSpPr/>
      </xdr:nvCxnSpPr>
      <xdr:spPr>
        <a:xfrm>
          <a:off x="12353925" y="6962774"/>
          <a:ext cx="47625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47625</xdr:colOff>
      <xdr:row>43</xdr:row>
      <xdr:rowOff>0</xdr:rowOff>
    </xdr:from>
    <xdr:to>
      <xdr:col>69</xdr:col>
      <xdr:colOff>104775</xdr:colOff>
      <xdr:row>43</xdr:row>
      <xdr:rowOff>0</xdr:rowOff>
    </xdr:to>
    <xdr:cxnSp macro="">
      <xdr:nvCxnSpPr>
        <xdr:cNvPr id="246" name="直線コネクタ 245">
          <a:extLst>
            <a:ext uri="{FF2B5EF4-FFF2-40B4-BE49-F238E27FC236}">
              <a16:creationId xmlns:a16="http://schemas.microsoft.com/office/drawing/2014/main" id="{00000000-0008-0000-0100-0000F6000000}"/>
            </a:ext>
          </a:extLst>
        </xdr:cNvPr>
        <xdr:cNvCxnSpPr/>
      </xdr:nvCxnSpPr>
      <xdr:spPr>
        <a:xfrm>
          <a:off x="12353925" y="6962774"/>
          <a:ext cx="47625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47625</xdr:colOff>
      <xdr:row>39</xdr:row>
      <xdr:rowOff>0</xdr:rowOff>
    </xdr:from>
    <xdr:to>
      <xdr:col>73</xdr:col>
      <xdr:colOff>104775</xdr:colOff>
      <xdr:row>39</xdr:row>
      <xdr:rowOff>0</xdr:rowOff>
    </xdr:to>
    <xdr:cxnSp macro="">
      <xdr:nvCxnSpPr>
        <xdr:cNvPr id="247" name="直線コネクタ 246">
          <a:extLst>
            <a:ext uri="{FF2B5EF4-FFF2-40B4-BE49-F238E27FC236}">
              <a16:creationId xmlns:a16="http://schemas.microsoft.com/office/drawing/2014/main" id="{00000000-0008-0000-0100-0000F7000000}"/>
            </a:ext>
          </a:extLst>
        </xdr:cNvPr>
        <xdr:cNvCxnSpPr/>
      </xdr:nvCxnSpPr>
      <xdr:spPr>
        <a:xfrm>
          <a:off x="13192125" y="6315074"/>
          <a:ext cx="47625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47625</xdr:colOff>
      <xdr:row>39</xdr:row>
      <xdr:rowOff>0</xdr:rowOff>
    </xdr:from>
    <xdr:to>
      <xdr:col>73</xdr:col>
      <xdr:colOff>104775</xdr:colOff>
      <xdr:row>39</xdr:row>
      <xdr:rowOff>0</xdr:rowOff>
    </xdr:to>
    <xdr:cxnSp macro="">
      <xdr:nvCxnSpPr>
        <xdr:cNvPr id="248" name="直線コネクタ 247">
          <a:extLst>
            <a:ext uri="{FF2B5EF4-FFF2-40B4-BE49-F238E27FC236}">
              <a16:creationId xmlns:a16="http://schemas.microsoft.com/office/drawing/2014/main" id="{00000000-0008-0000-0100-0000F8000000}"/>
            </a:ext>
          </a:extLst>
        </xdr:cNvPr>
        <xdr:cNvCxnSpPr/>
      </xdr:nvCxnSpPr>
      <xdr:spPr>
        <a:xfrm>
          <a:off x="13192125" y="6315074"/>
          <a:ext cx="47625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47625</xdr:colOff>
      <xdr:row>39</xdr:row>
      <xdr:rowOff>0</xdr:rowOff>
    </xdr:from>
    <xdr:to>
      <xdr:col>73</xdr:col>
      <xdr:colOff>104775</xdr:colOff>
      <xdr:row>39</xdr:row>
      <xdr:rowOff>0</xdr:rowOff>
    </xdr:to>
    <xdr:cxnSp macro="">
      <xdr:nvCxnSpPr>
        <xdr:cNvPr id="249" name="直線コネクタ 248">
          <a:extLst>
            <a:ext uri="{FF2B5EF4-FFF2-40B4-BE49-F238E27FC236}">
              <a16:creationId xmlns:a16="http://schemas.microsoft.com/office/drawing/2014/main" id="{00000000-0008-0000-0100-0000F9000000}"/>
            </a:ext>
          </a:extLst>
        </xdr:cNvPr>
        <xdr:cNvCxnSpPr/>
      </xdr:nvCxnSpPr>
      <xdr:spPr>
        <a:xfrm>
          <a:off x="13192125" y="6315074"/>
          <a:ext cx="47625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47625</xdr:colOff>
      <xdr:row>41</xdr:row>
      <xdr:rowOff>0</xdr:rowOff>
    </xdr:from>
    <xdr:to>
      <xdr:col>73</xdr:col>
      <xdr:colOff>104775</xdr:colOff>
      <xdr:row>41</xdr:row>
      <xdr:rowOff>0</xdr:rowOff>
    </xdr:to>
    <xdr:cxnSp macro="">
      <xdr:nvCxnSpPr>
        <xdr:cNvPr id="250" name="直線コネクタ 249">
          <a:extLst>
            <a:ext uri="{FF2B5EF4-FFF2-40B4-BE49-F238E27FC236}">
              <a16:creationId xmlns:a16="http://schemas.microsoft.com/office/drawing/2014/main" id="{00000000-0008-0000-0100-0000FA000000}"/>
            </a:ext>
          </a:extLst>
        </xdr:cNvPr>
        <xdr:cNvCxnSpPr/>
      </xdr:nvCxnSpPr>
      <xdr:spPr>
        <a:xfrm>
          <a:off x="13192125" y="6638925"/>
          <a:ext cx="47625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47625</xdr:colOff>
      <xdr:row>41</xdr:row>
      <xdr:rowOff>0</xdr:rowOff>
    </xdr:from>
    <xdr:to>
      <xdr:col>73</xdr:col>
      <xdr:colOff>104775</xdr:colOff>
      <xdr:row>41</xdr:row>
      <xdr:rowOff>0</xdr:rowOff>
    </xdr:to>
    <xdr:cxnSp macro="">
      <xdr:nvCxnSpPr>
        <xdr:cNvPr id="251" name="直線コネクタ 250">
          <a:extLst>
            <a:ext uri="{FF2B5EF4-FFF2-40B4-BE49-F238E27FC236}">
              <a16:creationId xmlns:a16="http://schemas.microsoft.com/office/drawing/2014/main" id="{00000000-0008-0000-0100-0000FB000000}"/>
            </a:ext>
          </a:extLst>
        </xdr:cNvPr>
        <xdr:cNvCxnSpPr/>
      </xdr:nvCxnSpPr>
      <xdr:spPr>
        <a:xfrm>
          <a:off x="13192125" y="6638925"/>
          <a:ext cx="47625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47625</xdr:colOff>
      <xdr:row>41</xdr:row>
      <xdr:rowOff>0</xdr:rowOff>
    </xdr:from>
    <xdr:to>
      <xdr:col>73</xdr:col>
      <xdr:colOff>104775</xdr:colOff>
      <xdr:row>41</xdr:row>
      <xdr:rowOff>0</xdr:rowOff>
    </xdr:to>
    <xdr:cxnSp macro="">
      <xdr:nvCxnSpPr>
        <xdr:cNvPr id="252" name="直線コネクタ 251">
          <a:extLst>
            <a:ext uri="{FF2B5EF4-FFF2-40B4-BE49-F238E27FC236}">
              <a16:creationId xmlns:a16="http://schemas.microsoft.com/office/drawing/2014/main" id="{00000000-0008-0000-0100-0000FC000000}"/>
            </a:ext>
          </a:extLst>
        </xdr:cNvPr>
        <xdr:cNvCxnSpPr/>
      </xdr:nvCxnSpPr>
      <xdr:spPr>
        <a:xfrm>
          <a:off x="13192125" y="6638925"/>
          <a:ext cx="47625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47625</xdr:colOff>
      <xdr:row>43</xdr:row>
      <xdr:rowOff>0</xdr:rowOff>
    </xdr:from>
    <xdr:to>
      <xdr:col>73</xdr:col>
      <xdr:colOff>104775</xdr:colOff>
      <xdr:row>43</xdr:row>
      <xdr:rowOff>0</xdr:rowOff>
    </xdr:to>
    <xdr:cxnSp macro="">
      <xdr:nvCxnSpPr>
        <xdr:cNvPr id="253" name="直線コネクタ 252">
          <a:extLst>
            <a:ext uri="{FF2B5EF4-FFF2-40B4-BE49-F238E27FC236}">
              <a16:creationId xmlns:a16="http://schemas.microsoft.com/office/drawing/2014/main" id="{00000000-0008-0000-0100-0000FD000000}"/>
            </a:ext>
          </a:extLst>
        </xdr:cNvPr>
        <xdr:cNvCxnSpPr/>
      </xdr:nvCxnSpPr>
      <xdr:spPr>
        <a:xfrm>
          <a:off x="13192125" y="6962774"/>
          <a:ext cx="47625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47625</xdr:colOff>
      <xdr:row>43</xdr:row>
      <xdr:rowOff>0</xdr:rowOff>
    </xdr:from>
    <xdr:to>
      <xdr:col>73</xdr:col>
      <xdr:colOff>104775</xdr:colOff>
      <xdr:row>43</xdr:row>
      <xdr:rowOff>0</xdr:rowOff>
    </xdr:to>
    <xdr:cxnSp macro="">
      <xdr:nvCxnSpPr>
        <xdr:cNvPr id="254" name="直線コネクタ 253">
          <a:extLst>
            <a:ext uri="{FF2B5EF4-FFF2-40B4-BE49-F238E27FC236}">
              <a16:creationId xmlns:a16="http://schemas.microsoft.com/office/drawing/2014/main" id="{00000000-0008-0000-0100-0000FE000000}"/>
            </a:ext>
          </a:extLst>
        </xdr:cNvPr>
        <xdr:cNvCxnSpPr/>
      </xdr:nvCxnSpPr>
      <xdr:spPr>
        <a:xfrm>
          <a:off x="13192125" y="6962774"/>
          <a:ext cx="47625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47625</xdr:colOff>
      <xdr:row>43</xdr:row>
      <xdr:rowOff>0</xdr:rowOff>
    </xdr:from>
    <xdr:to>
      <xdr:col>73</xdr:col>
      <xdr:colOff>104775</xdr:colOff>
      <xdr:row>43</xdr:row>
      <xdr:rowOff>0</xdr:rowOff>
    </xdr:to>
    <xdr:cxnSp macro="">
      <xdr:nvCxnSpPr>
        <xdr:cNvPr id="255" name="直線コネクタ 254">
          <a:extLst>
            <a:ext uri="{FF2B5EF4-FFF2-40B4-BE49-F238E27FC236}">
              <a16:creationId xmlns:a16="http://schemas.microsoft.com/office/drawing/2014/main" id="{00000000-0008-0000-0100-0000FF000000}"/>
            </a:ext>
          </a:extLst>
        </xdr:cNvPr>
        <xdr:cNvCxnSpPr/>
      </xdr:nvCxnSpPr>
      <xdr:spPr>
        <a:xfrm>
          <a:off x="13192125" y="6962774"/>
          <a:ext cx="47625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75</xdr:col>
      <xdr:colOff>47625</xdr:colOff>
      <xdr:row>39</xdr:row>
      <xdr:rowOff>0</xdr:rowOff>
    </xdr:from>
    <xdr:to>
      <xdr:col>77</xdr:col>
      <xdr:colOff>104775</xdr:colOff>
      <xdr:row>39</xdr:row>
      <xdr:rowOff>0</xdr:rowOff>
    </xdr:to>
    <xdr:cxnSp macro="">
      <xdr:nvCxnSpPr>
        <xdr:cNvPr id="256" name="直線コネクタ 255">
          <a:extLst>
            <a:ext uri="{FF2B5EF4-FFF2-40B4-BE49-F238E27FC236}">
              <a16:creationId xmlns:a16="http://schemas.microsoft.com/office/drawing/2014/main" id="{00000000-0008-0000-0100-000000010000}"/>
            </a:ext>
          </a:extLst>
        </xdr:cNvPr>
        <xdr:cNvCxnSpPr/>
      </xdr:nvCxnSpPr>
      <xdr:spPr>
        <a:xfrm>
          <a:off x="14030325" y="6315074"/>
          <a:ext cx="47625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75</xdr:col>
      <xdr:colOff>47625</xdr:colOff>
      <xdr:row>39</xdr:row>
      <xdr:rowOff>0</xdr:rowOff>
    </xdr:from>
    <xdr:to>
      <xdr:col>77</xdr:col>
      <xdr:colOff>104775</xdr:colOff>
      <xdr:row>39</xdr:row>
      <xdr:rowOff>0</xdr:rowOff>
    </xdr:to>
    <xdr:cxnSp macro="">
      <xdr:nvCxnSpPr>
        <xdr:cNvPr id="257" name="直線コネクタ 256">
          <a:extLst>
            <a:ext uri="{FF2B5EF4-FFF2-40B4-BE49-F238E27FC236}">
              <a16:creationId xmlns:a16="http://schemas.microsoft.com/office/drawing/2014/main" id="{00000000-0008-0000-0100-000001010000}"/>
            </a:ext>
          </a:extLst>
        </xdr:cNvPr>
        <xdr:cNvCxnSpPr/>
      </xdr:nvCxnSpPr>
      <xdr:spPr>
        <a:xfrm>
          <a:off x="14030325" y="6315074"/>
          <a:ext cx="47625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75</xdr:col>
      <xdr:colOff>47625</xdr:colOff>
      <xdr:row>39</xdr:row>
      <xdr:rowOff>0</xdr:rowOff>
    </xdr:from>
    <xdr:to>
      <xdr:col>77</xdr:col>
      <xdr:colOff>104775</xdr:colOff>
      <xdr:row>39</xdr:row>
      <xdr:rowOff>0</xdr:rowOff>
    </xdr:to>
    <xdr:cxnSp macro="">
      <xdr:nvCxnSpPr>
        <xdr:cNvPr id="258" name="直線コネクタ 257">
          <a:extLst>
            <a:ext uri="{FF2B5EF4-FFF2-40B4-BE49-F238E27FC236}">
              <a16:creationId xmlns:a16="http://schemas.microsoft.com/office/drawing/2014/main" id="{00000000-0008-0000-0100-000002010000}"/>
            </a:ext>
          </a:extLst>
        </xdr:cNvPr>
        <xdr:cNvCxnSpPr/>
      </xdr:nvCxnSpPr>
      <xdr:spPr>
        <a:xfrm>
          <a:off x="14030325" y="6315074"/>
          <a:ext cx="47625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75</xdr:col>
      <xdr:colOff>47625</xdr:colOff>
      <xdr:row>41</xdr:row>
      <xdr:rowOff>0</xdr:rowOff>
    </xdr:from>
    <xdr:to>
      <xdr:col>77</xdr:col>
      <xdr:colOff>104775</xdr:colOff>
      <xdr:row>41</xdr:row>
      <xdr:rowOff>0</xdr:rowOff>
    </xdr:to>
    <xdr:cxnSp macro="">
      <xdr:nvCxnSpPr>
        <xdr:cNvPr id="259" name="直線コネクタ 258">
          <a:extLst>
            <a:ext uri="{FF2B5EF4-FFF2-40B4-BE49-F238E27FC236}">
              <a16:creationId xmlns:a16="http://schemas.microsoft.com/office/drawing/2014/main" id="{00000000-0008-0000-0100-000003010000}"/>
            </a:ext>
          </a:extLst>
        </xdr:cNvPr>
        <xdr:cNvCxnSpPr/>
      </xdr:nvCxnSpPr>
      <xdr:spPr>
        <a:xfrm>
          <a:off x="14030325" y="6638925"/>
          <a:ext cx="47625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75</xdr:col>
      <xdr:colOff>47625</xdr:colOff>
      <xdr:row>41</xdr:row>
      <xdr:rowOff>0</xdr:rowOff>
    </xdr:from>
    <xdr:to>
      <xdr:col>77</xdr:col>
      <xdr:colOff>104775</xdr:colOff>
      <xdr:row>41</xdr:row>
      <xdr:rowOff>0</xdr:rowOff>
    </xdr:to>
    <xdr:cxnSp macro="">
      <xdr:nvCxnSpPr>
        <xdr:cNvPr id="260" name="直線コネクタ 259">
          <a:extLst>
            <a:ext uri="{FF2B5EF4-FFF2-40B4-BE49-F238E27FC236}">
              <a16:creationId xmlns:a16="http://schemas.microsoft.com/office/drawing/2014/main" id="{00000000-0008-0000-0100-000004010000}"/>
            </a:ext>
          </a:extLst>
        </xdr:cNvPr>
        <xdr:cNvCxnSpPr/>
      </xdr:nvCxnSpPr>
      <xdr:spPr>
        <a:xfrm>
          <a:off x="14030325" y="6638925"/>
          <a:ext cx="47625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75</xdr:col>
      <xdr:colOff>47625</xdr:colOff>
      <xdr:row>41</xdr:row>
      <xdr:rowOff>0</xdr:rowOff>
    </xdr:from>
    <xdr:to>
      <xdr:col>77</xdr:col>
      <xdr:colOff>104775</xdr:colOff>
      <xdr:row>41</xdr:row>
      <xdr:rowOff>0</xdr:rowOff>
    </xdr:to>
    <xdr:cxnSp macro="">
      <xdr:nvCxnSpPr>
        <xdr:cNvPr id="261" name="直線コネクタ 260">
          <a:extLst>
            <a:ext uri="{FF2B5EF4-FFF2-40B4-BE49-F238E27FC236}">
              <a16:creationId xmlns:a16="http://schemas.microsoft.com/office/drawing/2014/main" id="{00000000-0008-0000-0100-000005010000}"/>
            </a:ext>
          </a:extLst>
        </xdr:cNvPr>
        <xdr:cNvCxnSpPr/>
      </xdr:nvCxnSpPr>
      <xdr:spPr>
        <a:xfrm>
          <a:off x="14030325" y="6638925"/>
          <a:ext cx="47625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75</xdr:col>
      <xdr:colOff>47625</xdr:colOff>
      <xdr:row>43</xdr:row>
      <xdr:rowOff>0</xdr:rowOff>
    </xdr:from>
    <xdr:to>
      <xdr:col>77</xdr:col>
      <xdr:colOff>104775</xdr:colOff>
      <xdr:row>43</xdr:row>
      <xdr:rowOff>0</xdr:rowOff>
    </xdr:to>
    <xdr:cxnSp macro="">
      <xdr:nvCxnSpPr>
        <xdr:cNvPr id="262" name="直線コネクタ 261">
          <a:extLst>
            <a:ext uri="{FF2B5EF4-FFF2-40B4-BE49-F238E27FC236}">
              <a16:creationId xmlns:a16="http://schemas.microsoft.com/office/drawing/2014/main" id="{00000000-0008-0000-0100-000006010000}"/>
            </a:ext>
          </a:extLst>
        </xdr:cNvPr>
        <xdr:cNvCxnSpPr/>
      </xdr:nvCxnSpPr>
      <xdr:spPr>
        <a:xfrm>
          <a:off x="14030325" y="6962774"/>
          <a:ext cx="47625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75</xdr:col>
      <xdr:colOff>47625</xdr:colOff>
      <xdr:row>43</xdr:row>
      <xdr:rowOff>0</xdr:rowOff>
    </xdr:from>
    <xdr:to>
      <xdr:col>77</xdr:col>
      <xdr:colOff>104775</xdr:colOff>
      <xdr:row>43</xdr:row>
      <xdr:rowOff>0</xdr:rowOff>
    </xdr:to>
    <xdr:cxnSp macro="">
      <xdr:nvCxnSpPr>
        <xdr:cNvPr id="263" name="直線コネクタ 262">
          <a:extLst>
            <a:ext uri="{FF2B5EF4-FFF2-40B4-BE49-F238E27FC236}">
              <a16:creationId xmlns:a16="http://schemas.microsoft.com/office/drawing/2014/main" id="{00000000-0008-0000-0100-000007010000}"/>
            </a:ext>
          </a:extLst>
        </xdr:cNvPr>
        <xdr:cNvCxnSpPr/>
      </xdr:nvCxnSpPr>
      <xdr:spPr>
        <a:xfrm>
          <a:off x="14030325" y="6962774"/>
          <a:ext cx="47625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75</xdr:col>
      <xdr:colOff>47625</xdr:colOff>
      <xdr:row>43</xdr:row>
      <xdr:rowOff>0</xdr:rowOff>
    </xdr:from>
    <xdr:to>
      <xdr:col>77</xdr:col>
      <xdr:colOff>104775</xdr:colOff>
      <xdr:row>43</xdr:row>
      <xdr:rowOff>0</xdr:rowOff>
    </xdr:to>
    <xdr:cxnSp macro="">
      <xdr:nvCxnSpPr>
        <xdr:cNvPr id="264" name="直線コネクタ 263">
          <a:extLst>
            <a:ext uri="{FF2B5EF4-FFF2-40B4-BE49-F238E27FC236}">
              <a16:creationId xmlns:a16="http://schemas.microsoft.com/office/drawing/2014/main" id="{00000000-0008-0000-0100-000008010000}"/>
            </a:ext>
          </a:extLst>
        </xdr:cNvPr>
        <xdr:cNvCxnSpPr/>
      </xdr:nvCxnSpPr>
      <xdr:spPr>
        <a:xfrm>
          <a:off x="14030325" y="6962774"/>
          <a:ext cx="47625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79</xdr:col>
      <xdr:colOff>47625</xdr:colOff>
      <xdr:row>37</xdr:row>
      <xdr:rowOff>0</xdr:rowOff>
    </xdr:from>
    <xdr:to>
      <xdr:col>81</xdr:col>
      <xdr:colOff>104775</xdr:colOff>
      <xdr:row>37</xdr:row>
      <xdr:rowOff>0</xdr:rowOff>
    </xdr:to>
    <xdr:cxnSp macro="">
      <xdr:nvCxnSpPr>
        <xdr:cNvPr id="265" name="直線コネクタ 264">
          <a:extLst>
            <a:ext uri="{FF2B5EF4-FFF2-40B4-BE49-F238E27FC236}">
              <a16:creationId xmlns:a16="http://schemas.microsoft.com/office/drawing/2014/main" id="{00000000-0008-0000-0100-000009010000}"/>
            </a:ext>
          </a:extLst>
        </xdr:cNvPr>
        <xdr:cNvCxnSpPr/>
      </xdr:nvCxnSpPr>
      <xdr:spPr>
        <a:xfrm>
          <a:off x="14868525" y="5991225"/>
          <a:ext cx="47625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79</xdr:col>
      <xdr:colOff>47625</xdr:colOff>
      <xdr:row>37</xdr:row>
      <xdr:rowOff>0</xdr:rowOff>
    </xdr:from>
    <xdr:to>
      <xdr:col>81</xdr:col>
      <xdr:colOff>104775</xdr:colOff>
      <xdr:row>37</xdr:row>
      <xdr:rowOff>0</xdr:rowOff>
    </xdr:to>
    <xdr:cxnSp macro="">
      <xdr:nvCxnSpPr>
        <xdr:cNvPr id="266" name="直線コネクタ 265">
          <a:extLst>
            <a:ext uri="{FF2B5EF4-FFF2-40B4-BE49-F238E27FC236}">
              <a16:creationId xmlns:a16="http://schemas.microsoft.com/office/drawing/2014/main" id="{00000000-0008-0000-0100-00000A010000}"/>
            </a:ext>
          </a:extLst>
        </xdr:cNvPr>
        <xdr:cNvCxnSpPr/>
      </xdr:nvCxnSpPr>
      <xdr:spPr>
        <a:xfrm>
          <a:off x="14868525" y="5991225"/>
          <a:ext cx="47625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79</xdr:col>
      <xdr:colOff>47625</xdr:colOff>
      <xdr:row>37</xdr:row>
      <xdr:rowOff>0</xdr:rowOff>
    </xdr:from>
    <xdr:to>
      <xdr:col>81</xdr:col>
      <xdr:colOff>104775</xdr:colOff>
      <xdr:row>37</xdr:row>
      <xdr:rowOff>0</xdr:rowOff>
    </xdr:to>
    <xdr:cxnSp macro="">
      <xdr:nvCxnSpPr>
        <xdr:cNvPr id="267" name="直線コネクタ 266">
          <a:extLst>
            <a:ext uri="{FF2B5EF4-FFF2-40B4-BE49-F238E27FC236}">
              <a16:creationId xmlns:a16="http://schemas.microsoft.com/office/drawing/2014/main" id="{00000000-0008-0000-0100-00000B010000}"/>
            </a:ext>
          </a:extLst>
        </xdr:cNvPr>
        <xdr:cNvCxnSpPr/>
      </xdr:nvCxnSpPr>
      <xdr:spPr>
        <a:xfrm>
          <a:off x="14868525" y="5991225"/>
          <a:ext cx="47625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79</xdr:col>
      <xdr:colOff>47625</xdr:colOff>
      <xdr:row>39</xdr:row>
      <xdr:rowOff>0</xdr:rowOff>
    </xdr:from>
    <xdr:to>
      <xdr:col>81</xdr:col>
      <xdr:colOff>104775</xdr:colOff>
      <xdr:row>39</xdr:row>
      <xdr:rowOff>0</xdr:rowOff>
    </xdr:to>
    <xdr:cxnSp macro="">
      <xdr:nvCxnSpPr>
        <xdr:cNvPr id="268" name="直線コネクタ 267">
          <a:extLst>
            <a:ext uri="{FF2B5EF4-FFF2-40B4-BE49-F238E27FC236}">
              <a16:creationId xmlns:a16="http://schemas.microsoft.com/office/drawing/2014/main" id="{00000000-0008-0000-0100-00000C010000}"/>
            </a:ext>
          </a:extLst>
        </xdr:cNvPr>
        <xdr:cNvCxnSpPr/>
      </xdr:nvCxnSpPr>
      <xdr:spPr>
        <a:xfrm>
          <a:off x="14868525" y="6315074"/>
          <a:ext cx="47625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79</xdr:col>
      <xdr:colOff>47625</xdr:colOff>
      <xdr:row>39</xdr:row>
      <xdr:rowOff>0</xdr:rowOff>
    </xdr:from>
    <xdr:to>
      <xdr:col>81</xdr:col>
      <xdr:colOff>104775</xdr:colOff>
      <xdr:row>39</xdr:row>
      <xdr:rowOff>0</xdr:rowOff>
    </xdr:to>
    <xdr:cxnSp macro="">
      <xdr:nvCxnSpPr>
        <xdr:cNvPr id="269" name="直線コネクタ 268">
          <a:extLst>
            <a:ext uri="{FF2B5EF4-FFF2-40B4-BE49-F238E27FC236}">
              <a16:creationId xmlns:a16="http://schemas.microsoft.com/office/drawing/2014/main" id="{00000000-0008-0000-0100-00000D010000}"/>
            </a:ext>
          </a:extLst>
        </xdr:cNvPr>
        <xdr:cNvCxnSpPr/>
      </xdr:nvCxnSpPr>
      <xdr:spPr>
        <a:xfrm>
          <a:off x="14868525" y="6315074"/>
          <a:ext cx="47625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79</xdr:col>
      <xdr:colOff>47625</xdr:colOff>
      <xdr:row>39</xdr:row>
      <xdr:rowOff>0</xdr:rowOff>
    </xdr:from>
    <xdr:to>
      <xdr:col>81</xdr:col>
      <xdr:colOff>104775</xdr:colOff>
      <xdr:row>39</xdr:row>
      <xdr:rowOff>0</xdr:rowOff>
    </xdr:to>
    <xdr:cxnSp macro="">
      <xdr:nvCxnSpPr>
        <xdr:cNvPr id="270" name="直線コネクタ 269">
          <a:extLst>
            <a:ext uri="{FF2B5EF4-FFF2-40B4-BE49-F238E27FC236}">
              <a16:creationId xmlns:a16="http://schemas.microsoft.com/office/drawing/2014/main" id="{00000000-0008-0000-0100-00000E010000}"/>
            </a:ext>
          </a:extLst>
        </xdr:cNvPr>
        <xdr:cNvCxnSpPr/>
      </xdr:nvCxnSpPr>
      <xdr:spPr>
        <a:xfrm>
          <a:off x="14868525" y="6315074"/>
          <a:ext cx="47625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79</xdr:col>
      <xdr:colOff>47625</xdr:colOff>
      <xdr:row>41</xdr:row>
      <xdr:rowOff>0</xdr:rowOff>
    </xdr:from>
    <xdr:to>
      <xdr:col>81</xdr:col>
      <xdr:colOff>104775</xdr:colOff>
      <xdr:row>41</xdr:row>
      <xdr:rowOff>0</xdr:rowOff>
    </xdr:to>
    <xdr:cxnSp macro="">
      <xdr:nvCxnSpPr>
        <xdr:cNvPr id="271" name="直線コネクタ 270">
          <a:extLst>
            <a:ext uri="{FF2B5EF4-FFF2-40B4-BE49-F238E27FC236}">
              <a16:creationId xmlns:a16="http://schemas.microsoft.com/office/drawing/2014/main" id="{00000000-0008-0000-0100-00000F010000}"/>
            </a:ext>
          </a:extLst>
        </xdr:cNvPr>
        <xdr:cNvCxnSpPr/>
      </xdr:nvCxnSpPr>
      <xdr:spPr>
        <a:xfrm>
          <a:off x="14868525" y="6638925"/>
          <a:ext cx="47625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79</xdr:col>
      <xdr:colOff>47625</xdr:colOff>
      <xdr:row>41</xdr:row>
      <xdr:rowOff>0</xdr:rowOff>
    </xdr:from>
    <xdr:to>
      <xdr:col>81</xdr:col>
      <xdr:colOff>104775</xdr:colOff>
      <xdr:row>41</xdr:row>
      <xdr:rowOff>0</xdr:rowOff>
    </xdr:to>
    <xdr:cxnSp macro="">
      <xdr:nvCxnSpPr>
        <xdr:cNvPr id="272" name="直線コネクタ 271">
          <a:extLst>
            <a:ext uri="{FF2B5EF4-FFF2-40B4-BE49-F238E27FC236}">
              <a16:creationId xmlns:a16="http://schemas.microsoft.com/office/drawing/2014/main" id="{00000000-0008-0000-0100-000010010000}"/>
            </a:ext>
          </a:extLst>
        </xdr:cNvPr>
        <xdr:cNvCxnSpPr/>
      </xdr:nvCxnSpPr>
      <xdr:spPr>
        <a:xfrm>
          <a:off x="14868525" y="6638925"/>
          <a:ext cx="47625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79</xdr:col>
      <xdr:colOff>47625</xdr:colOff>
      <xdr:row>41</xdr:row>
      <xdr:rowOff>0</xdr:rowOff>
    </xdr:from>
    <xdr:to>
      <xdr:col>81</xdr:col>
      <xdr:colOff>104775</xdr:colOff>
      <xdr:row>41</xdr:row>
      <xdr:rowOff>0</xdr:rowOff>
    </xdr:to>
    <xdr:cxnSp macro="">
      <xdr:nvCxnSpPr>
        <xdr:cNvPr id="273" name="直線コネクタ 272">
          <a:extLst>
            <a:ext uri="{FF2B5EF4-FFF2-40B4-BE49-F238E27FC236}">
              <a16:creationId xmlns:a16="http://schemas.microsoft.com/office/drawing/2014/main" id="{00000000-0008-0000-0100-000011010000}"/>
            </a:ext>
          </a:extLst>
        </xdr:cNvPr>
        <xdr:cNvCxnSpPr/>
      </xdr:nvCxnSpPr>
      <xdr:spPr>
        <a:xfrm>
          <a:off x="14868525" y="6638925"/>
          <a:ext cx="47625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79</xdr:col>
      <xdr:colOff>47625</xdr:colOff>
      <xdr:row>43</xdr:row>
      <xdr:rowOff>0</xdr:rowOff>
    </xdr:from>
    <xdr:to>
      <xdr:col>81</xdr:col>
      <xdr:colOff>104775</xdr:colOff>
      <xdr:row>43</xdr:row>
      <xdr:rowOff>0</xdr:rowOff>
    </xdr:to>
    <xdr:cxnSp macro="">
      <xdr:nvCxnSpPr>
        <xdr:cNvPr id="274" name="直線コネクタ 273">
          <a:extLst>
            <a:ext uri="{FF2B5EF4-FFF2-40B4-BE49-F238E27FC236}">
              <a16:creationId xmlns:a16="http://schemas.microsoft.com/office/drawing/2014/main" id="{00000000-0008-0000-0100-000012010000}"/>
            </a:ext>
          </a:extLst>
        </xdr:cNvPr>
        <xdr:cNvCxnSpPr/>
      </xdr:nvCxnSpPr>
      <xdr:spPr>
        <a:xfrm>
          <a:off x="14868525" y="6962774"/>
          <a:ext cx="47625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79</xdr:col>
      <xdr:colOff>47625</xdr:colOff>
      <xdr:row>43</xdr:row>
      <xdr:rowOff>0</xdr:rowOff>
    </xdr:from>
    <xdr:to>
      <xdr:col>81</xdr:col>
      <xdr:colOff>104775</xdr:colOff>
      <xdr:row>43</xdr:row>
      <xdr:rowOff>0</xdr:rowOff>
    </xdr:to>
    <xdr:cxnSp macro="">
      <xdr:nvCxnSpPr>
        <xdr:cNvPr id="275" name="直線コネクタ 274">
          <a:extLst>
            <a:ext uri="{FF2B5EF4-FFF2-40B4-BE49-F238E27FC236}">
              <a16:creationId xmlns:a16="http://schemas.microsoft.com/office/drawing/2014/main" id="{00000000-0008-0000-0100-000013010000}"/>
            </a:ext>
          </a:extLst>
        </xdr:cNvPr>
        <xdr:cNvCxnSpPr/>
      </xdr:nvCxnSpPr>
      <xdr:spPr>
        <a:xfrm>
          <a:off x="14868525" y="6962774"/>
          <a:ext cx="47625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79</xdr:col>
      <xdr:colOff>47625</xdr:colOff>
      <xdr:row>43</xdr:row>
      <xdr:rowOff>0</xdr:rowOff>
    </xdr:from>
    <xdr:to>
      <xdr:col>81</xdr:col>
      <xdr:colOff>104775</xdr:colOff>
      <xdr:row>43</xdr:row>
      <xdr:rowOff>0</xdr:rowOff>
    </xdr:to>
    <xdr:cxnSp macro="">
      <xdr:nvCxnSpPr>
        <xdr:cNvPr id="276" name="直線コネクタ 275">
          <a:extLst>
            <a:ext uri="{FF2B5EF4-FFF2-40B4-BE49-F238E27FC236}">
              <a16:creationId xmlns:a16="http://schemas.microsoft.com/office/drawing/2014/main" id="{00000000-0008-0000-0100-000014010000}"/>
            </a:ext>
          </a:extLst>
        </xdr:cNvPr>
        <xdr:cNvCxnSpPr/>
      </xdr:nvCxnSpPr>
      <xdr:spPr>
        <a:xfrm>
          <a:off x="14868525" y="6962774"/>
          <a:ext cx="47625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78</xdr:col>
      <xdr:colOff>9525</xdr:colOff>
      <xdr:row>38</xdr:row>
      <xdr:rowOff>0</xdr:rowOff>
    </xdr:from>
    <xdr:to>
      <xdr:col>82</xdr:col>
      <xdr:colOff>9525</xdr:colOff>
      <xdr:row>38</xdr:row>
      <xdr:rowOff>133350</xdr:rowOff>
    </xdr:to>
    <xdr:sp macro="" textlink="">
      <xdr:nvSpPr>
        <xdr:cNvPr id="277" name="正方形/長方形 276">
          <a:extLst>
            <a:ext uri="{FF2B5EF4-FFF2-40B4-BE49-F238E27FC236}">
              <a16:creationId xmlns:a16="http://schemas.microsoft.com/office/drawing/2014/main" id="{00000000-0008-0000-0100-000015010000}"/>
            </a:ext>
          </a:extLst>
        </xdr:cNvPr>
        <xdr:cNvSpPr/>
      </xdr:nvSpPr>
      <xdr:spPr>
        <a:xfrm>
          <a:off x="14620875" y="6153150"/>
          <a:ext cx="838200" cy="133350"/>
        </a:xfrm>
        <a:prstGeom prst="rect">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overflow" horzOverflow="overflow" wrap="square" lIns="90170" tIns="46990" rIns="90170" bIns="46990" anchor="ctr"/>
        <a:lstStyle/>
        <a:p>
          <a:pPr algn="l">
            <a:lnSpc>
              <a:spcPct val="100000"/>
            </a:lnSpc>
          </a:pPr>
          <a:endParaRPr/>
        </a:p>
      </xdr:txBody>
    </xdr:sp>
    <xdr:clientData/>
  </xdr:twoCellAnchor>
  <xdr:twoCellAnchor>
    <xdr:from>
      <xdr:col>31</xdr:col>
      <xdr:colOff>142875</xdr:colOff>
      <xdr:row>35</xdr:row>
      <xdr:rowOff>0</xdr:rowOff>
    </xdr:from>
    <xdr:to>
      <xdr:col>36</xdr:col>
      <xdr:colOff>57150</xdr:colOff>
      <xdr:row>37</xdr:row>
      <xdr:rowOff>66675</xdr:rowOff>
    </xdr:to>
    <xdr:sp macro="" textlink="">
      <xdr:nvSpPr>
        <xdr:cNvPr id="386" name="四角形 386">
          <a:extLst>
            <a:ext uri="{FF2B5EF4-FFF2-40B4-BE49-F238E27FC236}">
              <a16:creationId xmlns:a16="http://schemas.microsoft.com/office/drawing/2014/main" id="{00000000-0008-0000-0100-000082010000}"/>
            </a:ext>
          </a:extLst>
        </xdr:cNvPr>
        <xdr:cNvSpPr/>
      </xdr:nvSpPr>
      <xdr:spPr>
        <a:xfrm>
          <a:off x="5753100" y="5667374"/>
          <a:ext cx="819150" cy="390525"/>
        </a:xfrm>
        <a:prstGeom prst="rect">
          <a:avLst/>
        </a:prstGeom>
        <a:ln w="25400" algn="ctr">
          <a:solidFill>
            <a:srgbClr val="FF0000"/>
          </a:solidFill>
          <a:prstDash val="lgDashDot"/>
        </a:ln>
      </xdr:spPr>
      <xdr:style>
        <a:lnRef idx="1">
          <a:schemeClr val="accent1"/>
        </a:lnRef>
        <a:fillRef idx="0">
          <a:schemeClr val="accent1"/>
        </a:fillRef>
        <a:effectRef idx="0">
          <a:schemeClr val="accent1"/>
        </a:effectRef>
        <a:fontRef idx="minor">
          <a:schemeClr val="tx1"/>
        </a:fontRef>
      </xdr:style>
      <xdr:txBody>
        <a:bodyPr vertOverflow="clip" horzOverflow="clip" wrap="square" lIns="0" tIns="0" rIns="0" bIns="0"/>
        <a:lstStyle/>
        <a:p>
          <a:pPr algn="l">
            <a:lnSpc>
              <a:spcPct val="100000"/>
            </a:lnSpc>
          </a:pPr>
          <a:endParaRPr/>
        </a:p>
      </xdr:txBody>
    </xdr:sp>
    <xdr:clientData/>
  </xdr:twoCellAnchor>
  <xdr:twoCellAnchor>
    <xdr:from>
      <xdr:col>36</xdr:col>
      <xdr:colOff>57150</xdr:colOff>
      <xdr:row>35</xdr:row>
      <xdr:rowOff>123824</xdr:rowOff>
    </xdr:from>
    <xdr:to>
      <xdr:col>45</xdr:col>
      <xdr:colOff>152400</xdr:colOff>
      <xdr:row>35</xdr:row>
      <xdr:rowOff>123824</xdr:rowOff>
    </xdr:to>
    <xdr:cxnSp macro="">
      <xdr:nvCxnSpPr>
        <xdr:cNvPr id="387" name="直線矢印コネクタ 387">
          <a:extLst>
            <a:ext uri="{FF2B5EF4-FFF2-40B4-BE49-F238E27FC236}">
              <a16:creationId xmlns:a16="http://schemas.microsoft.com/office/drawing/2014/main" id="{00000000-0008-0000-0100-000083010000}"/>
            </a:ext>
          </a:extLst>
        </xdr:cNvPr>
        <xdr:cNvCxnSpPr/>
      </xdr:nvCxnSpPr>
      <xdr:spPr>
        <a:xfrm rot="10800000">
          <a:off x="6572250" y="5791200"/>
          <a:ext cx="1724025" cy="0"/>
        </a:xfrm>
        <a:prstGeom prst="straightConnector1">
          <a:avLst/>
        </a:prstGeom>
        <a:ln w="12700" algn="ctr">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85</xdr:col>
      <xdr:colOff>161925</xdr:colOff>
      <xdr:row>6</xdr:row>
      <xdr:rowOff>123824</xdr:rowOff>
    </xdr:from>
    <xdr:to>
      <xdr:col>89</xdr:col>
      <xdr:colOff>152400</xdr:colOff>
      <xdr:row>19</xdr:row>
      <xdr:rowOff>57150</xdr:rowOff>
    </xdr:to>
    <xdr:sp macro="" textlink="">
      <xdr:nvSpPr>
        <xdr:cNvPr id="565" name="四角形 565">
          <a:extLst>
            <a:ext uri="{FF2B5EF4-FFF2-40B4-BE49-F238E27FC236}">
              <a16:creationId xmlns:a16="http://schemas.microsoft.com/office/drawing/2014/main" id="{00000000-0008-0000-0100-000035020000}"/>
            </a:ext>
          </a:extLst>
        </xdr:cNvPr>
        <xdr:cNvSpPr/>
      </xdr:nvSpPr>
      <xdr:spPr>
        <a:xfrm>
          <a:off x="16240125" y="1095375"/>
          <a:ext cx="828675" cy="2038350"/>
        </a:xfrm>
        <a:prstGeom prst="rect">
          <a:avLst/>
        </a:prstGeom>
        <a:ln w="25400" algn="ctr">
          <a:solidFill>
            <a:srgbClr val="FF0000"/>
          </a:solidFill>
          <a:prstDash val="lgDashDot"/>
        </a:ln>
      </xdr:spPr>
      <xdr:style>
        <a:lnRef idx="1">
          <a:schemeClr val="accent1"/>
        </a:lnRef>
        <a:fillRef idx="0">
          <a:schemeClr val="accent1"/>
        </a:fillRef>
        <a:effectRef idx="0">
          <a:schemeClr val="accent1"/>
        </a:effectRef>
        <a:fontRef idx="minor">
          <a:schemeClr val="tx1"/>
        </a:fontRef>
      </xdr:style>
      <xdr:txBody>
        <a:bodyPr vertOverflow="clip" horzOverflow="clip" wrap="square" lIns="0" tIns="0" rIns="0" bIns="0"/>
        <a:lstStyle/>
        <a:p>
          <a:pPr algn="l">
            <a:lnSpc>
              <a:spcPct val="100000"/>
            </a:lnSpc>
          </a:pPr>
          <a:endParaRPr/>
        </a:p>
      </xdr:txBody>
    </xdr:sp>
    <xdr:clientData/>
  </xdr:twoCellAnchor>
  <xdr:twoCellAnchor>
    <xdr:from>
      <xdr:col>75</xdr:col>
      <xdr:colOff>47625</xdr:colOff>
      <xdr:row>37</xdr:row>
      <xdr:rowOff>0</xdr:rowOff>
    </xdr:from>
    <xdr:to>
      <xdr:col>77</xdr:col>
      <xdr:colOff>104775</xdr:colOff>
      <xdr:row>37</xdr:row>
      <xdr:rowOff>0</xdr:rowOff>
    </xdr:to>
    <xdr:cxnSp macro="">
      <xdr:nvCxnSpPr>
        <xdr:cNvPr id="203" name="直線コネクタ 202">
          <a:extLst>
            <a:ext uri="{FF2B5EF4-FFF2-40B4-BE49-F238E27FC236}">
              <a16:creationId xmlns:a16="http://schemas.microsoft.com/office/drawing/2014/main" id="{00000000-0008-0000-0100-0000CB000000}"/>
            </a:ext>
          </a:extLst>
        </xdr:cNvPr>
        <xdr:cNvCxnSpPr/>
      </xdr:nvCxnSpPr>
      <xdr:spPr>
        <a:xfrm>
          <a:off x="14030325" y="5991225"/>
          <a:ext cx="47625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75</xdr:col>
      <xdr:colOff>47625</xdr:colOff>
      <xdr:row>37</xdr:row>
      <xdr:rowOff>0</xdr:rowOff>
    </xdr:from>
    <xdr:to>
      <xdr:col>77</xdr:col>
      <xdr:colOff>104775</xdr:colOff>
      <xdr:row>37</xdr:row>
      <xdr:rowOff>0</xdr:rowOff>
    </xdr:to>
    <xdr:cxnSp macro="">
      <xdr:nvCxnSpPr>
        <xdr:cNvPr id="204" name="直線コネクタ 203">
          <a:extLst>
            <a:ext uri="{FF2B5EF4-FFF2-40B4-BE49-F238E27FC236}">
              <a16:creationId xmlns:a16="http://schemas.microsoft.com/office/drawing/2014/main" id="{00000000-0008-0000-0100-0000CC000000}"/>
            </a:ext>
          </a:extLst>
        </xdr:cNvPr>
        <xdr:cNvCxnSpPr/>
      </xdr:nvCxnSpPr>
      <xdr:spPr>
        <a:xfrm>
          <a:off x="14030325" y="5991225"/>
          <a:ext cx="47625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75</xdr:col>
      <xdr:colOff>47625</xdr:colOff>
      <xdr:row>37</xdr:row>
      <xdr:rowOff>0</xdr:rowOff>
    </xdr:from>
    <xdr:to>
      <xdr:col>77</xdr:col>
      <xdr:colOff>104775</xdr:colOff>
      <xdr:row>37</xdr:row>
      <xdr:rowOff>0</xdr:rowOff>
    </xdr:to>
    <xdr:cxnSp macro="">
      <xdr:nvCxnSpPr>
        <xdr:cNvPr id="205" name="直線コネクタ 204">
          <a:extLst>
            <a:ext uri="{FF2B5EF4-FFF2-40B4-BE49-F238E27FC236}">
              <a16:creationId xmlns:a16="http://schemas.microsoft.com/office/drawing/2014/main" id="{00000000-0008-0000-0100-0000CD000000}"/>
            </a:ext>
          </a:extLst>
        </xdr:cNvPr>
        <xdr:cNvCxnSpPr/>
      </xdr:nvCxnSpPr>
      <xdr:spPr>
        <a:xfrm>
          <a:off x="14030325" y="5991225"/>
          <a:ext cx="47625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14</xdr:row>
      <xdr:rowOff>171449</xdr:rowOff>
    </xdr:from>
    <xdr:to>
      <xdr:col>28</xdr:col>
      <xdr:colOff>0</xdr:colOff>
      <xdr:row>14</xdr:row>
      <xdr:rowOff>171449</xdr:rowOff>
    </xdr:to>
    <xdr:cxnSp macro="">
      <xdr:nvCxnSpPr>
        <xdr:cNvPr id="2" name="直線コネクタ 2">
          <a:extLst>
            <a:ext uri="{FF2B5EF4-FFF2-40B4-BE49-F238E27FC236}">
              <a16:creationId xmlns:a16="http://schemas.microsoft.com/office/drawing/2014/main" id="{00000000-0008-0000-0200-000002000000}"/>
            </a:ext>
          </a:extLst>
        </xdr:cNvPr>
        <xdr:cNvCxnSpPr/>
      </xdr:nvCxnSpPr>
      <xdr:spPr>
        <a:xfrm>
          <a:off x="209550" y="3219450"/>
          <a:ext cx="5657850" cy="0"/>
        </a:xfrm>
        <a:prstGeom prst="line">
          <a:avLst/>
        </a:prstGeom>
        <a:ln w="1587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190500</xdr:colOff>
      <xdr:row>17</xdr:row>
      <xdr:rowOff>85724</xdr:rowOff>
    </xdr:from>
    <xdr:to>
      <xdr:col>11</xdr:col>
      <xdr:colOff>28575</xdr:colOff>
      <xdr:row>19</xdr:row>
      <xdr:rowOff>95250</xdr:rowOff>
    </xdr:to>
    <xdr:sp macro="" textlink="">
      <xdr:nvSpPr>
        <xdr:cNvPr id="3" name="正方形/長方形 3">
          <a:extLst>
            <a:ext uri="{FF2B5EF4-FFF2-40B4-BE49-F238E27FC236}">
              <a16:creationId xmlns:a16="http://schemas.microsoft.com/office/drawing/2014/main" id="{00000000-0008-0000-0200-000003000000}"/>
            </a:ext>
          </a:extLst>
        </xdr:cNvPr>
        <xdr:cNvSpPr/>
      </xdr:nvSpPr>
      <xdr:spPr>
        <a:xfrm>
          <a:off x="1028700" y="3705225"/>
          <a:ext cx="1304925" cy="390525"/>
        </a:xfrm>
        <a:prstGeom prst="rect">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overflow" horzOverflow="overflow" wrap="square" lIns="90170" tIns="46990" rIns="90170" bIns="46990" anchor="ctr"/>
        <a:lstStyle/>
        <a:p>
          <a:pPr algn="l">
            <a:lnSpc>
              <a:spcPct val="100000"/>
            </a:lnSpc>
          </a:pPr>
          <a:endParaRPr/>
        </a:p>
      </xdr:txBody>
    </xdr:sp>
    <xdr:clientData/>
  </xdr:twoCellAnchor>
  <xdr:twoCellAnchor>
    <xdr:from>
      <xdr:col>11</xdr:col>
      <xdr:colOff>123824</xdr:colOff>
      <xdr:row>17</xdr:row>
      <xdr:rowOff>85724</xdr:rowOff>
    </xdr:from>
    <xdr:to>
      <xdr:col>17</xdr:col>
      <xdr:colOff>171449</xdr:colOff>
      <xdr:row>19</xdr:row>
      <xdr:rowOff>95250</xdr:rowOff>
    </xdr:to>
    <xdr:sp macro="" textlink="">
      <xdr:nvSpPr>
        <xdr:cNvPr id="4" name="正方形/長方形 4">
          <a:extLst>
            <a:ext uri="{FF2B5EF4-FFF2-40B4-BE49-F238E27FC236}">
              <a16:creationId xmlns:a16="http://schemas.microsoft.com/office/drawing/2014/main" id="{00000000-0008-0000-0200-000004000000}"/>
            </a:ext>
          </a:extLst>
        </xdr:cNvPr>
        <xdr:cNvSpPr/>
      </xdr:nvSpPr>
      <xdr:spPr>
        <a:xfrm>
          <a:off x="2428875" y="3705225"/>
          <a:ext cx="1304925" cy="390525"/>
        </a:xfrm>
        <a:prstGeom prst="rect">
          <a:avLst/>
        </a:prstGeom>
        <a:pattFill prst="pct5">
          <a:fgClr>
            <a:schemeClr val="tx1"/>
          </a:fgClr>
          <a:bgClr>
            <a:schemeClr val="bg1"/>
          </a:bgClr>
        </a:pattFill>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overflow" horzOverflow="overflow" wrap="square" lIns="90170" tIns="46990" rIns="90170" bIns="46990" anchor="ctr"/>
        <a:lstStyle/>
        <a:p>
          <a:pPr algn="l">
            <a:lnSpc>
              <a:spcPct val="100000"/>
            </a:lnSpc>
          </a:pPr>
          <a:endParaRPr/>
        </a:p>
      </xdr:txBody>
    </xdr:sp>
    <xdr:clientData/>
  </xdr:twoCellAnchor>
  <xdr:twoCellAnchor>
    <xdr:from>
      <xdr:col>18</xdr:col>
      <xdr:colOff>123824</xdr:colOff>
      <xdr:row>17</xdr:row>
      <xdr:rowOff>85724</xdr:rowOff>
    </xdr:from>
    <xdr:to>
      <xdr:col>24</xdr:col>
      <xdr:colOff>19050</xdr:colOff>
      <xdr:row>19</xdr:row>
      <xdr:rowOff>114300</xdr:rowOff>
    </xdr:to>
    <xdr:sp macro="" textlink="">
      <xdr:nvSpPr>
        <xdr:cNvPr id="5" name="フリーフォーム: 図形 8">
          <a:extLst>
            <a:ext uri="{FF2B5EF4-FFF2-40B4-BE49-F238E27FC236}">
              <a16:creationId xmlns:a16="http://schemas.microsoft.com/office/drawing/2014/main" id="{00000000-0008-0000-0200-000005000000}"/>
            </a:ext>
          </a:extLst>
        </xdr:cNvPr>
        <xdr:cNvSpPr/>
      </xdr:nvSpPr>
      <xdr:spPr>
        <a:xfrm>
          <a:off x="3895725" y="3705225"/>
          <a:ext cx="1152525" cy="409575"/>
        </a:xfrm>
        <a:custGeom>
          <a:avLst/>
          <a:gdLst>
            <a:gd name="connsiteX0" fmla="*/ 4885 w 1050193"/>
            <a:gd name="connsiteY0" fmla="*/ 0 h 402981"/>
            <a:gd name="connsiteX1" fmla="*/ 632558 w 1050193"/>
            <a:gd name="connsiteY1" fmla="*/ 0 h 402981"/>
            <a:gd name="connsiteX2" fmla="*/ 632558 w 1050193"/>
            <a:gd name="connsiteY2" fmla="*/ 112347 h 402981"/>
            <a:gd name="connsiteX3" fmla="*/ 1050193 w 1050193"/>
            <a:gd name="connsiteY3" fmla="*/ 112347 h 402981"/>
            <a:gd name="connsiteX4" fmla="*/ 1050193 w 1050193"/>
            <a:gd name="connsiteY4" fmla="*/ 402981 h 402981"/>
            <a:gd name="connsiteX5" fmla="*/ 0 w 1050193"/>
            <a:gd name="connsiteY5" fmla="*/ 402981 h 402981"/>
            <a:gd name="connsiteX6" fmla="*/ 4885 w 1050193"/>
            <a:gd name="connsiteY6" fmla="*/ 0 h 40298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1050193" h="402981">
              <a:moveTo>
                <a:pt x="4885" y="0"/>
              </a:moveTo>
              <a:lnTo>
                <a:pt x="632558" y="0"/>
              </a:lnTo>
              <a:lnTo>
                <a:pt x="632558" y="112347"/>
              </a:lnTo>
              <a:lnTo>
                <a:pt x="1050193" y="112347"/>
              </a:lnTo>
              <a:lnTo>
                <a:pt x="1050193" y="402981"/>
              </a:lnTo>
              <a:lnTo>
                <a:pt x="0" y="402981"/>
              </a:lnTo>
              <a:cubicBezTo>
                <a:pt x="1628" y="268654"/>
                <a:pt x="3257" y="134327"/>
                <a:pt x="4885" y="0"/>
              </a:cubicBezTo>
              <a:close/>
            </a:path>
          </a:pathLst>
        </a:cu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overflow" horzOverflow="overflow" wrap="square" lIns="90170" tIns="46990" rIns="90170" bIns="46990" anchor="ctr"/>
        <a:lstStyle/>
        <a:p>
          <a:pPr algn="l">
            <a:lnSpc>
              <a:spcPct val="100000"/>
            </a:lnSpc>
          </a:pPr>
          <a:endParaRPr/>
        </a:p>
      </xdr:txBody>
    </xdr:sp>
    <xdr:clientData/>
  </xdr:twoCellAnchor>
  <xdr:twoCellAnchor>
    <xdr:from>
      <xdr:col>5</xdr:col>
      <xdr:colOff>47625</xdr:colOff>
      <xdr:row>20</xdr:row>
      <xdr:rowOff>114300</xdr:rowOff>
    </xdr:from>
    <xdr:to>
      <xdr:col>9</xdr:col>
      <xdr:colOff>161925</xdr:colOff>
      <xdr:row>27</xdr:row>
      <xdr:rowOff>57150</xdr:rowOff>
    </xdr:to>
    <xdr:sp macro="" textlink="">
      <xdr:nvSpPr>
        <xdr:cNvPr id="6" name="正方形/長方形 9">
          <a:extLst>
            <a:ext uri="{FF2B5EF4-FFF2-40B4-BE49-F238E27FC236}">
              <a16:creationId xmlns:a16="http://schemas.microsoft.com/office/drawing/2014/main" id="{00000000-0008-0000-0200-000006000000}"/>
            </a:ext>
          </a:extLst>
        </xdr:cNvPr>
        <xdr:cNvSpPr/>
      </xdr:nvSpPr>
      <xdr:spPr>
        <a:xfrm>
          <a:off x="1095375" y="4305300"/>
          <a:ext cx="952500" cy="1276350"/>
        </a:xfrm>
        <a:prstGeom prst="rect">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overflow" horzOverflow="overflow" wrap="square" lIns="90170" tIns="46990" rIns="90170" bIns="46990" anchor="ctr"/>
        <a:lstStyle/>
        <a:p>
          <a:pPr algn="l">
            <a:lnSpc>
              <a:spcPct val="100000"/>
            </a:lnSpc>
          </a:pPr>
          <a:endParaRPr/>
        </a:p>
      </xdr:txBody>
    </xdr:sp>
    <xdr:clientData/>
  </xdr:twoCellAnchor>
  <xdr:twoCellAnchor>
    <xdr:from>
      <xdr:col>5</xdr:col>
      <xdr:colOff>28575</xdr:colOff>
      <xdr:row>27</xdr:row>
      <xdr:rowOff>171449</xdr:rowOff>
    </xdr:from>
    <xdr:to>
      <xdr:col>10</xdr:col>
      <xdr:colOff>133350</xdr:colOff>
      <xdr:row>30</xdr:row>
      <xdr:rowOff>85724</xdr:rowOff>
    </xdr:to>
    <xdr:sp macro="" textlink="">
      <xdr:nvSpPr>
        <xdr:cNvPr id="7" name="正方形/長方形 10">
          <a:extLst>
            <a:ext uri="{FF2B5EF4-FFF2-40B4-BE49-F238E27FC236}">
              <a16:creationId xmlns:a16="http://schemas.microsoft.com/office/drawing/2014/main" id="{00000000-0008-0000-0200-000007000000}"/>
            </a:ext>
          </a:extLst>
        </xdr:cNvPr>
        <xdr:cNvSpPr/>
      </xdr:nvSpPr>
      <xdr:spPr>
        <a:xfrm>
          <a:off x="1076325" y="5695950"/>
          <a:ext cx="1152525" cy="485775"/>
        </a:xfrm>
        <a:prstGeom prst="rect">
          <a:avLst/>
        </a:prstGeom>
        <a:pattFill prst="pct5">
          <a:fgClr>
            <a:schemeClr val="tx1"/>
          </a:fgClr>
          <a:bgClr>
            <a:schemeClr val="bg1"/>
          </a:bgClr>
        </a:pattFill>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overflow" horzOverflow="overflow" wrap="square" lIns="90170" tIns="46990" rIns="90170" bIns="46990" anchor="ctr"/>
        <a:lstStyle/>
        <a:p>
          <a:pPr algn="l">
            <a:lnSpc>
              <a:spcPct val="100000"/>
            </a:lnSpc>
          </a:pPr>
          <a:endParaRPr/>
        </a:p>
      </xdr:txBody>
    </xdr:sp>
    <xdr:clientData/>
  </xdr:twoCellAnchor>
  <xdr:twoCellAnchor>
    <xdr:from>
      <xdr:col>11</xdr:col>
      <xdr:colOff>114300</xdr:colOff>
      <xdr:row>21</xdr:row>
      <xdr:rowOff>57150</xdr:rowOff>
    </xdr:from>
    <xdr:to>
      <xdr:col>17</xdr:col>
      <xdr:colOff>142875</xdr:colOff>
      <xdr:row>27</xdr:row>
      <xdr:rowOff>47625</xdr:rowOff>
    </xdr:to>
    <xdr:sp macro="" textlink="">
      <xdr:nvSpPr>
        <xdr:cNvPr id="8" name="フリーフォーム: 図形 11">
          <a:extLst>
            <a:ext uri="{FF2B5EF4-FFF2-40B4-BE49-F238E27FC236}">
              <a16:creationId xmlns:a16="http://schemas.microsoft.com/office/drawing/2014/main" id="{00000000-0008-0000-0200-000008000000}"/>
            </a:ext>
          </a:extLst>
        </xdr:cNvPr>
        <xdr:cNvSpPr/>
      </xdr:nvSpPr>
      <xdr:spPr>
        <a:xfrm>
          <a:off x="2419350" y="4438650"/>
          <a:ext cx="1285875" cy="1133475"/>
        </a:xfrm>
        <a:custGeom>
          <a:avLst/>
          <a:gdLst>
            <a:gd name="connsiteX0" fmla="*/ 4885 w 1050193"/>
            <a:gd name="connsiteY0" fmla="*/ 0 h 402981"/>
            <a:gd name="connsiteX1" fmla="*/ 632558 w 1050193"/>
            <a:gd name="connsiteY1" fmla="*/ 0 h 402981"/>
            <a:gd name="connsiteX2" fmla="*/ 632558 w 1050193"/>
            <a:gd name="connsiteY2" fmla="*/ 112347 h 402981"/>
            <a:gd name="connsiteX3" fmla="*/ 1050193 w 1050193"/>
            <a:gd name="connsiteY3" fmla="*/ 112347 h 402981"/>
            <a:gd name="connsiteX4" fmla="*/ 1050193 w 1050193"/>
            <a:gd name="connsiteY4" fmla="*/ 402981 h 402981"/>
            <a:gd name="connsiteX5" fmla="*/ 0 w 1050193"/>
            <a:gd name="connsiteY5" fmla="*/ 402981 h 402981"/>
            <a:gd name="connsiteX6" fmla="*/ 4885 w 1050193"/>
            <a:gd name="connsiteY6" fmla="*/ 0 h 40298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1050193" h="402981">
              <a:moveTo>
                <a:pt x="4885" y="0"/>
              </a:moveTo>
              <a:lnTo>
                <a:pt x="632558" y="0"/>
              </a:lnTo>
              <a:lnTo>
                <a:pt x="632558" y="112347"/>
              </a:lnTo>
              <a:lnTo>
                <a:pt x="1050193" y="112347"/>
              </a:lnTo>
              <a:lnTo>
                <a:pt x="1050193" y="402981"/>
              </a:lnTo>
              <a:lnTo>
                <a:pt x="0" y="402981"/>
              </a:lnTo>
              <a:cubicBezTo>
                <a:pt x="1628" y="268654"/>
                <a:pt x="3257" y="134327"/>
                <a:pt x="4885" y="0"/>
              </a:cubicBezTo>
              <a:close/>
            </a:path>
          </a:pathLst>
        </a:custGeom>
        <a:pattFill prst="pct5">
          <a:fgClr>
            <a:schemeClr val="tx1"/>
          </a:fgClr>
          <a:bgClr>
            <a:schemeClr val="bg1"/>
          </a:bgClr>
        </a:pattFill>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overflow" horzOverflow="overflow" wrap="square" lIns="90170" tIns="46990" rIns="90170" bIns="46990" anchor="ctr"/>
        <a:lstStyle/>
        <a:p>
          <a:pPr algn="l">
            <a:lnSpc>
              <a:spcPct val="100000"/>
            </a:lnSpc>
          </a:pPr>
          <a:endParaRPr/>
        </a:p>
      </xdr:txBody>
    </xdr:sp>
    <xdr:clientData/>
  </xdr:twoCellAnchor>
  <xdr:twoCellAnchor>
    <xdr:from>
      <xdr:col>19</xdr:col>
      <xdr:colOff>152400</xdr:colOff>
      <xdr:row>21</xdr:row>
      <xdr:rowOff>133350</xdr:rowOff>
    </xdr:from>
    <xdr:to>
      <xdr:col>24</xdr:col>
      <xdr:colOff>19050</xdr:colOff>
      <xdr:row>30</xdr:row>
      <xdr:rowOff>9525</xdr:rowOff>
    </xdr:to>
    <xdr:sp macro="" textlink="">
      <xdr:nvSpPr>
        <xdr:cNvPr id="9" name="正方形/長方形 12">
          <a:extLst>
            <a:ext uri="{FF2B5EF4-FFF2-40B4-BE49-F238E27FC236}">
              <a16:creationId xmlns:a16="http://schemas.microsoft.com/office/drawing/2014/main" id="{00000000-0008-0000-0200-000009000000}"/>
            </a:ext>
          </a:extLst>
        </xdr:cNvPr>
        <xdr:cNvSpPr/>
      </xdr:nvSpPr>
      <xdr:spPr>
        <a:xfrm>
          <a:off x="4133850" y="4514850"/>
          <a:ext cx="914400" cy="1590675"/>
        </a:xfrm>
        <a:prstGeom prst="rect">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overflow" horzOverflow="overflow" wrap="square" lIns="90170" tIns="46990" rIns="90170" bIns="46990" anchor="ctr"/>
        <a:lstStyle/>
        <a:p>
          <a:pPr algn="l">
            <a:lnSpc>
              <a:spcPct val="100000"/>
            </a:lnSpc>
          </a:pPr>
          <a:endParaRPr/>
        </a:p>
      </xdr:txBody>
    </xdr:sp>
    <xdr:clientData/>
  </xdr:twoCellAnchor>
  <xdr:twoCellAnchor>
    <xdr:from>
      <xdr:col>11</xdr:col>
      <xdr:colOff>114300</xdr:colOff>
      <xdr:row>28</xdr:row>
      <xdr:rowOff>9525</xdr:rowOff>
    </xdr:from>
    <xdr:to>
      <xdr:col>17</xdr:col>
      <xdr:colOff>142875</xdr:colOff>
      <xdr:row>30</xdr:row>
      <xdr:rowOff>28575</xdr:rowOff>
    </xdr:to>
    <xdr:sp macro="" textlink="">
      <xdr:nvSpPr>
        <xdr:cNvPr id="10" name="正方形/長方形 13">
          <a:extLst>
            <a:ext uri="{FF2B5EF4-FFF2-40B4-BE49-F238E27FC236}">
              <a16:creationId xmlns:a16="http://schemas.microsoft.com/office/drawing/2014/main" id="{00000000-0008-0000-0200-00000A000000}"/>
            </a:ext>
          </a:extLst>
        </xdr:cNvPr>
        <xdr:cNvSpPr/>
      </xdr:nvSpPr>
      <xdr:spPr>
        <a:xfrm>
          <a:off x="2419350" y="5724525"/>
          <a:ext cx="1285875" cy="400050"/>
        </a:xfrm>
        <a:prstGeom prst="rect">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overflow" horzOverflow="overflow" wrap="square" lIns="90170" tIns="46990" rIns="90170" bIns="46990" anchor="ctr"/>
        <a:lstStyle/>
        <a:p>
          <a:pPr algn="l">
            <a:lnSpc>
              <a:spcPct val="100000"/>
            </a:lnSpc>
          </a:pPr>
          <a:endParaRPr/>
        </a:p>
      </xdr:txBody>
    </xdr:sp>
    <xdr:clientData/>
  </xdr:twoCellAnchor>
  <xdr:twoCellAnchor>
    <xdr:from>
      <xdr:col>6</xdr:col>
      <xdr:colOff>114300</xdr:colOff>
      <xdr:row>17</xdr:row>
      <xdr:rowOff>76200</xdr:rowOff>
    </xdr:from>
    <xdr:to>
      <xdr:col>9</xdr:col>
      <xdr:colOff>57150</xdr:colOff>
      <xdr:row>19</xdr:row>
      <xdr:rowOff>171449</xdr:rowOff>
    </xdr:to>
    <xdr:sp macro="" textlink="">
      <xdr:nvSpPr>
        <xdr:cNvPr id="11" name="テキスト ボックス 14">
          <a:extLst>
            <a:ext uri="{FF2B5EF4-FFF2-40B4-BE49-F238E27FC236}">
              <a16:creationId xmlns:a16="http://schemas.microsoft.com/office/drawing/2014/main" id="{00000000-0008-0000-0200-00000B000000}"/>
            </a:ext>
          </a:extLst>
        </xdr:cNvPr>
        <xdr:cNvSpPr txBox="1">
          <a:spLocks noRot="1"/>
        </xdr:cNvSpPr>
      </xdr:nvSpPr>
      <xdr:spPr>
        <a:xfrm>
          <a:off x="1371600" y="3695700"/>
          <a:ext cx="571500" cy="476250"/>
        </a:xfrm>
        <a:prstGeom prst="rect">
          <a:avLst/>
        </a:prstGeom>
      </xdr:spPr>
      <xdr:txBody>
        <a:bodyPr vertOverflow="clip" horzOverflow="clip" wrap="square" lIns="90170" tIns="46990" rIns="90170" bIns="46990"/>
        <a:lstStyle/>
        <a:p>
          <a:pPr algn="l">
            <a:lnSpc>
              <a:spcPts val="1300"/>
            </a:lnSpc>
          </a:pPr>
          <a:r>
            <a:rPr sz="1000">
              <a:solidFill>
                <a:srgbClr val="000000"/>
              </a:solidFill>
              <a:latin typeface="Arial"/>
              <a:ea typeface="Arial"/>
            </a:rPr>
            <a:t>●</a:t>
          </a:r>
          <a:r>
            <a:rPr sz="1100">
              <a:solidFill>
                <a:srgbClr val="000000"/>
              </a:solidFill>
              <a:latin typeface="Arial"/>
              <a:ea typeface="Arial"/>
            </a:rPr>
            <a:t>120</a:t>
          </a:r>
        </a:p>
        <a:p>
          <a:pPr algn="l">
            <a:lnSpc>
              <a:spcPts val="1300"/>
            </a:lnSpc>
          </a:pPr>
          <a:r>
            <a:rPr sz="1000">
              <a:solidFill>
                <a:srgbClr val="000000"/>
              </a:solidFill>
              <a:latin typeface="Arial"/>
              <a:ea typeface="Arial"/>
            </a:rPr>
            <a:t>◇</a:t>
          </a:r>
          <a:r>
            <a:rPr sz="1100">
              <a:solidFill>
                <a:srgbClr val="000000"/>
              </a:solidFill>
              <a:latin typeface="Arial"/>
              <a:ea typeface="Arial"/>
            </a:rPr>
            <a:t>240</a:t>
          </a:r>
        </a:p>
      </xdr:txBody>
    </xdr:sp>
    <xdr:clientData/>
  </xdr:twoCellAnchor>
  <xdr:twoCellAnchor>
    <xdr:from>
      <xdr:col>13</xdr:col>
      <xdr:colOff>85724</xdr:colOff>
      <xdr:row>17</xdr:row>
      <xdr:rowOff>76200</xdr:rowOff>
    </xdr:from>
    <xdr:to>
      <xdr:col>16</xdr:col>
      <xdr:colOff>28575</xdr:colOff>
      <xdr:row>19</xdr:row>
      <xdr:rowOff>171449</xdr:rowOff>
    </xdr:to>
    <xdr:sp macro="" textlink="">
      <xdr:nvSpPr>
        <xdr:cNvPr id="12" name="テキスト ボックス 15">
          <a:extLst>
            <a:ext uri="{FF2B5EF4-FFF2-40B4-BE49-F238E27FC236}">
              <a16:creationId xmlns:a16="http://schemas.microsoft.com/office/drawing/2014/main" id="{00000000-0008-0000-0200-00000C000000}"/>
            </a:ext>
          </a:extLst>
        </xdr:cNvPr>
        <xdr:cNvSpPr txBox="1">
          <a:spLocks noRot="1"/>
        </xdr:cNvSpPr>
      </xdr:nvSpPr>
      <xdr:spPr>
        <a:xfrm>
          <a:off x="2809875" y="3695700"/>
          <a:ext cx="571500" cy="476250"/>
        </a:xfrm>
        <a:prstGeom prst="rect">
          <a:avLst/>
        </a:prstGeom>
      </xdr:spPr>
      <xdr:txBody>
        <a:bodyPr vertOverflow="clip" horzOverflow="clip" wrap="square" lIns="90170" tIns="46990" rIns="90170" bIns="46990"/>
        <a:lstStyle/>
        <a:p>
          <a:pPr algn="l">
            <a:lnSpc>
              <a:spcPts val="1300"/>
            </a:lnSpc>
          </a:pPr>
          <a:r>
            <a:rPr sz="1000">
              <a:solidFill>
                <a:srgbClr val="000000"/>
              </a:solidFill>
              <a:latin typeface="Arial"/>
              <a:ea typeface="Arial"/>
            </a:rPr>
            <a:t>●</a:t>
          </a:r>
          <a:r>
            <a:rPr sz="1100">
              <a:solidFill>
                <a:srgbClr val="000000"/>
              </a:solidFill>
              <a:latin typeface="Arial"/>
              <a:ea typeface="Arial"/>
            </a:rPr>
            <a:t>300</a:t>
          </a:r>
        </a:p>
        <a:p>
          <a:pPr algn="l">
            <a:lnSpc>
              <a:spcPts val="1300"/>
            </a:lnSpc>
          </a:pPr>
          <a:r>
            <a:rPr sz="1000">
              <a:solidFill>
                <a:srgbClr val="000000"/>
              </a:solidFill>
              <a:latin typeface="Arial"/>
              <a:ea typeface="Arial"/>
            </a:rPr>
            <a:t>◇</a:t>
          </a:r>
          <a:r>
            <a:rPr sz="1100">
              <a:solidFill>
                <a:srgbClr val="000000"/>
              </a:solidFill>
              <a:latin typeface="Arial"/>
              <a:ea typeface="Arial"/>
            </a:rPr>
            <a:t>360</a:t>
          </a:r>
        </a:p>
      </xdr:txBody>
    </xdr:sp>
    <xdr:clientData/>
  </xdr:twoCellAnchor>
  <xdr:twoCellAnchor>
    <xdr:from>
      <xdr:col>19</xdr:col>
      <xdr:colOff>104775</xdr:colOff>
      <xdr:row>17</xdr:row>
      <xdr:rowOff>76200</xdr:rowOff>
    </xdr:from>
    <xdr:to>
      <xdr:col>22</xdr:col>
      <xdr:colOff>47625</xdr:colOff>
      <xdr:row>19</xdr:row>
      <xdr:rowOff>171449</xdr:rowOff>
    </xdr:to>
    <xdr:sp macro="" textlink="">
      <xdr:nvSpPr>
        <xdr:cNvPr id="13" name="テキスト ボックス 16">
          <a:extLst>
            <a:ext uri="{FF2B5EF4-FFF2-40B4-BE49-F238E27FC236}">
              <a16:creationId xmlns:a16="http://schemas.microsoft.com/office/drawing/2014/main" id="{00000000-0008-0000-0200-00000D000000}"/>
            </a:ext>
          </a:extLst>
        </xdr:cNvPr>
        <xdr:cNvSpPr txBox="1">
          <a:spLocks noRot="1"/>
        </xdr:cNvSpPr>
      </xdr:nvSpPr>
      <xdr:spPr>
        <a:xfrm>
          <a:off x="4086225" y="3695700"/>
          <a:ext cx="571500" cy="476250"/>
        </a:xfrm>
        <a:prstGeom prst="rect">
          <a:avLst/>
        </a:prstGeom>
      </xdr:spPr>
      <xdr:txBody>
        <a:bodyPr vertOverflow="clip" horzOverflow="clip" wrap="square" lIns="90170" tIns="46990" rIns="90170" bIns="46990"/>
        <a:lstStyle/>
        <a:p>
          <a:pPr algn="l">
            <a:lnSpc>
              <a:spcPts val="1300"/>
            </a:lnSpc>
          </a:pPr>
          <a:r>
            <a:rPr sz="1000">
              <a:solidFill>
                <a:srgbClr val="000000"/>
              </a:solidFill>
              <a:latin typeface="Arial"/>
              <a:ea typeface="Arial"/>
            </a:rPr>
            <a:t>●</a:t>
          </a:r>
          <a:r>
            <a:rPr sz="1100">
              <a:solidFill>
                <a:srgbClr val="000000"/>
              </a:solidFill>
              <a:latin typeface="Arial"/>
              <a:ea typeface="Arial"/>
            </a:rPr>
            <a:t>150</a:t>
          </a:r>
        </a:p>
        <a:p>
          <a:pPr algn="l">
            <a:lnSpc>
              <a:spcPts val="1300"/>
            </a:lnSpc>
          </a:pPr>
          <a:r>
            <a:rPr sz="1000">
              <a:solidFill>
                <a:srgbClr val="000000"/>
              </a:solidFill>
              <a:latin typeface="Arial"/>
              <a:ea typeface="Arial"/>
            </a:rPr>
            <a:t>◇</a:t>
          </a:r>
          <a:r>
            <a:rPr sz="1100">
              <a:solidFill>
                <a:srgbClr val="000000"/>
              </a:solidFill>
              <a:latin typeface="Arial"/>
              <a:ea typeface="Arial"/>
            </a:rPr>
            <a:t>180</a:t>
          </a:r>
        </a:p>
      </xdr:txBody>
    </xdr:sp>
    <xdr:clientData/>
  </xdr:twoCellAnchor>
  <xdr:twoCellAnchor>
    <xdr:from>
      <xdr:col>6</xdr:col>
      <xdr:colOff>38100</xdr:colOff>
      <xdr:row>23</xdr:row>
      <xdr:rowOff>0</xdr:rowOff>
    </xdr:from>
    <xdr:to>
      <xdr:col>8</xdr:col>
      <xdr:colOff>190500</xdr:colOff>
      <xdr:row>25</xdr:row>
      <xdr:rowOff>95250</xdr:rowOff>
    </xdr:to>
    <xdr:sp macro="" textlink="">
      <xdr:nvSpPr>
        <xdr:cNvPr id="14" name="テキスト ボックス 17">
          <a:extLst>
            <a:ext uri="{FF2B5EF4-FFF2-40B4-BE49-F238E27FC236}">
              <a16:creationId xmlns:a16="http://schemas.microsoft.com/office/drawing/2014/main" id="{00000000-0008-0000-0200-00000E000000}"/>
            </a:ext>
          </a:extLst>
        </xdr:cNvPr>
        <xdr:cNvSpPr txBox="1">
          <a:spLocks noRot="1"/>
        </xdr:cNvSpPr>
      </xdr:nvSpPr>
      <xdr:spPr>
        <a:xfrm>
          <a:off x="1295400" y="4762500"/>
          <a:ext cx="571500" cy="476250"/>
        </a:xfrm>
        <a:prstGeom prst="rect">
          <a:avLst/>
        </a:prstGeom>
      </xdr:spPr>
      <xdr:txBody>
        <a:bodyPr vertOverflow="clip" horzOverflow="clip" wrap="square" lIns="90170" tIns="46990" rIns="90170" bIns="46990"/>
        <a:lstStyle/>
        <a:p>
          <a:pPr algn="l">
            <a:lnSpc>
              <a:spcPts val="1300"/>
            </a:lnSpc>
          </a:pPr>
          <a:r>
            <a:rPr sz="1000">
              <a:solidFill>
                <a:srgbClr val="000000"/>
              </a:solidFill>
              <a:latin typeface="Arial"/>
              <a:ea typeface="Arial"/>
            </a:rPr>
            <a:t>●</a:t>
          </a:r>
          <a:r>
            <a:rPr sz="1100">
              <a:solidFill>
                <a:srgbClr val="000000"/>
              </a:solidFill>
              <a:latin typeface="Arial"/>
              <a:ea typeface="Arial"/>
            </a:rPr>
            <a:t>300</a:t>
          </a:r>
        </a:p>
        <a:p>
          <a:pPr algn="l">
            <a:lnSpc>
              <a:spcPts val="1300"/>
            </a:lnSpc>
          </a:pPr>
          <a:r>
            <a:rPr sz="1000">
              <a:solidFill>
                <a:srgbClr val="000000"/>
              </a:solidFill>
              <a:latin typeface="Arial"/>
              <a:ea typeface="Arial"/>
            </a:rPr>
            <a:t>◇</a:t>
          </a:r>
          <a:r>
            <a:rPr sz="1100">
              <a:solidFill>
                <a:srgbClr val="000000"/>
              </a:solidFill>
              <a:latin typeface="Arial"/>
              <a:ea typeface="Arial"/>
            </a:rPr>
            <a:t>600</a:t>
          </a:r>
        </a:p>
      </xdr:txBody>
    </xdr:sp>
    <xdr:clientData/>
  </xdr:twoCellAnchor>
  <xdr:twoCellAnchor>
    <xdr:from>
      <xdr:col>6</xdr:col>
      <xdr:colOff>123824</xdr:colOff>
      <xdr:row>28</xdr:row>
      <xdr:rowOff>28575</xdr:rowOff>
    </xdr:from>
    <xdr:to>
      <xdr:col>9</xdr:col>
      <xdr:colOff>66675</xdr:colOff>
      <xdr:row>30</xdr:row>
      <xdr:rowOff>123824</xdr:rowOff>
    </xdr:to>
    <xdr:sp macro="" textlink="">
      <xdr:nvSpPr>
        <xdr:cNvPr id="15" name="テキスト ボックス 18">
          <a:extLst>
            <a:ext uri="{FF2B5EF4-FFF2-40B4-BE49-F238E27FC236}">
              <a16:creationId xmlns:a16="http://schemas.microsoft.com/office/drawing/2014/main" id="{00000000-0008-0000-0200-00000F000000}"/>
            </a:ext>
          </a:extLst>
        </xdr:cNvPr>
        <xdr:cNvSpPr txBox="1">
          <a:spLocks noRot="1"/>
        </xdr:cNvSpPr>
      </xdr:nvSpPr>
      <xdr:spPr>
        <a:xfrm>
          <a:off x="1381125" y="5743574"/>
          <a:ext cx="571500" cy="476250"/>
        </a:xfrm>
        <a:prstGeom prst="rect">
          <a:avLst/>
        </a:prstGeom>
      </xdr:spPr>
      <xdr:txBody>
        <a:bodyPr vertOverflow="clip" horzOverflow="clip" wrap="square" lIns="90170" tIns="46990" rIns="90170" bIns="46990"/>
        <a:lstStyle/>
        <a:p>
          <a:pPr algn="l">
            <a:lnSpc>
              <a:spcPts val="1300"/>
            </a:lnSpc>
          </a:pPr>
          <a:r>
            <a:rPr sz="1000">
              <a:solidFill>
                <a:srgbClr val="000000"/>
              </a:solidFill>
              <a:latin typeface="Arial"/>
              <a:ea typeface="Arial"/>
            </a:rPr>
            <a:t>●</a:t>
          </a:r>
          <a:r>
            <a:rPr sz="1100">
              <a:solidFill>
                <a:srgbClr val="000000"/>
              </a:solidFill>
              <a:latin typeface="Arial"/>
              <a:ea typeface="Arial"/>
            </a:rPr>
            <a:t>300</a:t>
          </a:r>
        </a:p>
        <a:p>
          <a:pPr algn="l">
            <a:lnSpc>
              <a:spcPts val="1300"/>
            </a:lnSpc>
          </a:pPr>
          <a:r>
            <a:rPr sz="1000">
              <a:solidFill>
                <a:srgbClr val="000000"/>
              </a:solidFill>
              <a:latin typeface="Arial"/>
              <a:ea typeface="Arial"/>
            </a:rPr>
            <a:t>◇</a:t>
          </a:r>
          <a:r>
            <a:rPr sz="1100">
              <a:solidFill>
                <a:srgbClr val="000000"/>
              </a:solidFill>
              <a:latin typeface="Arial"/>
              <a:ea typeface="Arial"/>
            </a:rPr>
            <a:t>360</a:t>
          </a:r>
        </a:p>
      </xdr:txBody>
    </xdr:sp>
    <xdr:clientData/>
  </xdr:twoCellAnchor>
  <xdr:twoCellAnchor>
    <xdr:from>
      <xdr:col>13</xdr:col>
      <xdr:colOff>0</xdr:colOff>
      <xdr:row>23</xdr:row>
      <xdr:rowOff>123824</xdr:rowOff>
    </xdr:from>
    <xdr:to>
      <xdr:col>15</xdr:col>
      <xdr:colOff>152400</xdr:colOff>
      <xdr:row>26</xdr:row>
      <xdr:rowOff>28575</xdr:rowOff>
    </xdr:to>
    <xdr:sp macro="" textlink="">
      <xdr:nvSpPr>
        <xdr:cNvPr id="16" name="テキスト ボックス 19">
          <a:extLst>
            <a:ext uri="{FF2B5EF4-FFF2-40B4-BE49-F238E27FC236}">
              <a16:creationId xmlns:a16="http://schemas.microsoft.com/office/drawing/2014/main" id="{00000000-0008-0000-0200-000010000000}"/>
            </a:ext>
          </a:extLst>
        </xdr:cNvPr>
        <xdr:cNvSpPr txBox="1">
          <a:spLocks noRot="1"/>
        </xdr:cNvSpPr>
      </xdr:nvSpPr>
      <xdr:spPr>
        <a:xfrm>
          <a:off x="2724150" y="4886325"/>
          <a:ext cx="571500" cy="476250"/>
        </a:xfrm>
        <a:prstGeom prst="rect">
          <a:avLst/>
        </a:prstGeom>
      </xdr:spPr>
      <xdr:txBody>
        <a:bodyPr vertOverflow="clip" horzOverflow="clip" wrap="square" lIns="90170" tIns="46990" rIns="90170" bIns="46990"/>
        <a:lstStyle/>
        <a:p>
          <a:pPr algn="l">
            <a:lnSpc>
              <a:spcPts val="1300"/>
            </a:lnSpc>
          </a:pPr>
          <a:r>
            <a:rPr sz="1000">
              <a:solidFill>
                <a:srgbClr val="000000"/>
              </a:solidFill>
              <a:latin typeface="Arial"/>
              <a:ea typeface="Arial"/>
            </a:rPr>
            <a:t>●</a:t>
          </a:r>
          <a:r>
            <a:rPr sz="1100">
              <a:solidFill>
                <a:srgbClr val="000000"/>
              </a:solidFill>
              <a:latin typeface="Arial"/>
              <a:ea typeface="Arial"/>
            </a:rPr>
            <a:t>240</a:t>
          </a:r>
        </a:p>
        <a:p>
          <a:pPr algn="l">
            <a:lnSpc>
              <a:spcPts val="1300"/>
            </a:lnSpc>
          </a:pPr>
          <a:r>
            <a:rPr sz="1000">
              <a:solidFill>
                <a:srgbClr val="000000"/>
              </a:solidFill>
              <a:latin typeface="Arial"/>
              <a:ea typeface="Arial"/>
            </a:rPr>
            <a:t>◇</a:t>
          </a:r>
          <a:r>
            <a:rPr sz="1100">
              <a:solidFill>
                <a:srgbClr val="000000"/>
              </a:solidFill>
              <a:latin typeface="Arial"/>
              <a:ea typeface="Arial"/>
            </a:rPr>
            <a:t>480</a:t>
          </a:r>
        </a:p>
      </xdr:txBody>
    </xdr:sp>
    <xdr:clientData/>
  </xdr:twoCellAnchor>
  <xdr:twoCellAnchor>
    <xdr:from>
      <xdr:col>13</xdr:col>
      <xdr:colOff>76200</xdr:colOff>
      <xdr:row>28</xdr:row>
      <xdr:rowOff>28575</xdr:rowOff>
    </xdr:from>
    <xdr:to>
      <xdr:col>16</xdr:col>
      <xdr:colOff>19050</xdr:colOff>
      <xdr:row>30</xdr:row>
      <xdr:rowOff>123824</xdr:rowOff>
    </xdr:to>
    <xdr:sp macro="" textlink="">
      <xdr:nvSpPr>
        <xdr:cNvPr id="17" name="テキスト ボックス 20">
          <a:extLst>
            <a:ext uri="{FF2B5EF4-FFF2-40B4-BE49-F238E27FC236}">
              <a16:creationId xmlns:a16="http://schemas.microsoft.com/office/drawing/2014/main" id="{00000000-0008-0000-0200-000011000000}"/>
            </a:ext>
          </a:extLst>
        </xdr:cNvPr>
        <xdr:cNvSpPr txBox="1">
          <a:spLocks noRot="1"/>
        </xdr:cNvSpPr>
      </xdr:nvSpPr>
      <xdr:spPr>
        <a:xfrm>
          <a:off x="2800350" y="5743574"/>
          <a:ext cx="571500" cy="476250"/>
        </a:xfrm>
        <a:prstGeom prst="rect">
          <a:avLst/>
        </a:prstGeom>
      </xdr:spPr>
      <xdr:txBody>
        <a:bodyPr vertOverflow="clip" horzOverflow="clip" wrap="square" lIns="90170" tIns="46990" rIns="90170" bIns="46990"/>
        <a:lstStyle/>
        <a:p>
          <a:pPr algn="l">
            <a:lnSpc>
              <a:spcPts val="1300"/>
            </a:lnSpc>
          </a:pPr>
          <a:r>
            <a:rPr sz="1000">
              <a:solidFill>
                <a:srgbClr val="000000"/>
              </a:solidFill>
              <a:latin typeface="Arial"/>
              <a:ea typeface="Arial"/>
            </a:rPr>
            <a:t>●</a:t>
          </a:r>
          <a:r>
            <a:rPr sz="1100">
              <a:solidFill>
                <a:srgbClr val="000000"/>
              </a:solidFill>
              <a:latin typeface="Arial"/>
              <a:ea typeface="Arial"/>
            </a:rPr>
            <a:t>180</a:t>
          </a:r>
        </a:p>
        <a:p>
          <a:pPr algn="l">
            <a:lnSpc>
              <a:spcPts val="1300"/>
            </a:lnSpc>
          </a:pPr>
          <a:r>
            <a:rPr sz="1000">
              <a:solidFill>
                <a:srgbClr val="000000"/>
              </a:solidFill>
              <a:latin typeface="Arial"/>
              <a:ea typeface="Arial"/>
            </a:rPr>
            <a:t>◇</a:t>
          </a:r>
          <a:r>
            <a:rPr sz="1100">
              <a:solidFill>
                <a:srgbClr val="000000"/>
              </a:solidFill>
              <a:latin typeface="Arial"/>
              <a:ea typeface="Arial"/>
            </a:rPr>
            <a:t>360</a:t>
          </a:r>
        </a:p>
      </xdr:txBody>
    </xdr:sp>
    <xdr:clientData/>
  </xdr:twoCellAnchor>
  <xdr:twoCellAnchor>
    <xdr:from>
      <xdr:col>20</xdr:col>
      <xdr:colOff>133350</xdr:colOff>
      <xdr:row>24</xdr:row>
      <xdr:rowOff>142875</xdr:rowOff>
    </xdr:from>
    <xdr:to>
      <xdr:col>23</xdr:col>
      <xdr:colOff>76200</xdr:colOff>
      <xdr:row>27</xdr:row>
      <xdr:rowOff>47625</xdr:rowOff>
    </xdr:to>
    <xdr:sp macro="" textlink="">
      <xdr:nvSpPr>
        <xdr:cNvPr id="18" name="テキスト ボックス 21">
          <a:extLst>
            <a:ext uri="{FF2B5EF4-FFF2-40B4-BE49-F238E27FC236}">
              <a16:creationId xmlns:a16="http://schemas.microsoft.com/office/drawing/2014/main" id="{00000000-0008-0000-0200-000012000000}"/>
            </a:ext>
          </a:extLst>
        </xdr:cNvPr>
        <xdr:cNvSpPr txBox="1">
          <a:spLocks noRot="1"/>
        </xdr:cNvSpPr>
      </xdr:nvSpPr>
      <xdr:spPr>
        <a:xfrm>
          <a:off x="4324350" y="5095875"/>
          <a:ext cx="571500" cy="476250"/>
        </a:xfrm>
        <a:prstGeom prst="rect">
          <a:avLst/>
        </a:prstGeom>
      </xdr:spPr>
      <xdr:txBody>
        <a:bodyPr vertOverflow="clip" horzOverflow="clip" wrap="square" lIns="90170" tIns="46990" rIns="90170" bIns="46990"/>
        <a:lstStyle/>
        <a:p>
          <a:pPr algn="l">
            <a:lnSpc>
              <a:spcPts val="1300"/>
            </a:lnSpc>
          </a:pPr>
          <a:r>
            <a:rPr sz="1000">
              <a:solidFill>
                <a:srgbClr val="000000"/>
              </a:solidFill>
              <a:latin typeface="Arial"/>
              <a:ea typeface="Arial"/>
            </a:rPr>
            <a:t>●</a:t>
          </a:r>
          <a:r>
            <a:rPr sz="1100">
              <a:solidFill>
                <a:srgbClr val="000000"/>
              </a:solidFill>
              <a:latin typeface="Arial"/>
              <a:ea typeface="Arial"/>
            </a:rPr>
            <a:t>210</a:t>
          </a:r>
        </a:p>
        <a:p>
          <a:pPr algn="l">
            <a:lnSpc>
              <a:spcPts val="1300"/>
            </a:lnSpc>
          </a:pPr>
          <a:r>
            <a:rPr sz="1000">
              <a:solidFill>
                <a:srgbClr val="000000"/>
              </a:solidFill>
              <a:latin typeface="Arial"/>
              <a:ea typeface="Arial"/>
            </a:rPr>
            <a:t>◇42</a:t>
          </a:r>
          <a:r>
            <a:rPr sz="1100">
              <a:solidFill>
                <a:srgbClr val="000000"/>
              </a:solidFill>
              <a:latin typeface="Arial"/>
              <a:ea typeface="Arial"/>
            </a:rPr>
            <a:t>0</a:t>
          </a:r>
        </a:p>
      </xdr:txBody>
    </xdr:sp>
    <xdr:clientData/>
  </xdr:twoCellAnchor>
  <xdr:twoCellAnchor>
    <xdr:from>
      <xdr:col>4</xdr:col>
      <xdr:colOff>0</xdr:colOff>
      <xdr:row>35</xdr:row>
      <xdr:rowOff>76200</xdr:rowOff>
    </xdr:from>
    <xdr:to>
      <xdr:col>6</xdr:col>
      <xdr:colOff>0</xdr:colOff>
      <xdr:row>36</xdr:row>
      <xdr:rowOff>142875</xdr:rowOff>
    </xdr:to>
    <xdr:sp macro="" textlink="">
      <xdr:nvSpPr>
        <xdr:cNvPr id="19" name="正方形/長方形 22">
          <a:extLst>
            <a:ext uri="{FF2B5EF4-FFF2-40B4-BE49-F238E27FC236}">
              <a16:creationId xmlns:a16="http://schemas.microsoft.com/office/drawing/2014/main" id="{00000000-0008-0000-0200-000013000000}"/>
            </a:ext>
          </a:extLst>
        </xdr:cNvPr>
        <xdr:cNvSpPr/>
      </xdr:nvSpPr>
      <xdr:spPr>
        <a:xfrm>
          <a:off x="838200" y="7124700"/>
          <a:ext cx="419100" cy="257175"/>
        </a:xfrm>
        <a:prstGeom prst="rect">
          <a:avLst/>
        </a:prstGeom>
        <a:ln w="15875">
          <a:solidFill>
            <a:schemeClr val="tx1"/>
          </a:solidFill>
          <a:prstDash val="dashDot"/>
        </a:ln>
      </xdr:spPr>
      <xdr:style>
        <a:lnRef idx="1">
          <a:schemeClr val="accent1"/>
        </a:lnRef>
        <a:fillRef idx="0">
          <a:schemeClr val="accent1"/>
        </a:fillRef>
        <a:effectRef idx="0">
          <a:schemeClr val="accent1"/>
        </a:effectRef>
        <a:fontRef idx="minor">
          <a:schemeClr val="tx1"/>
        </a:fontRef>
      </xdr:style>
      <xdr:txBody>
        <a:bodyPr vertOverflow="overflow" horzOverflow="overflow" wrap="square" lIns="90170" tIns="46990" rIns="90170" bIns="46990" anchor="ctr"/>
        <a:lstStyle/>
        <a:p>
          <a:pPr algn="l">
            <a:lnSpc>
              <a:spcPct val="100000"/>
            </a:lnSpc>
          </a:pPr>
          <a:endParaRPr/>
        </a:p>
      </xdr:txBody>
    </xdr:sp>
    <xdr:clientData/>
  </xdr:twoCellAnchor>
  <xdr:twoCellAnchor>
    <xdr:from>
      <xdr:col>13</xdr:col>
      <xdr:colOff>0</xdr:colOff>
      <xdr:row>35</xdr:row>
      <xdr:rowOff>76200</xdr:rowOff>
    </xdr:from>
    <xdr:to>
      <xdr:col>16</xdr:col>
      <xdr:colOff>142875</xdr:colOff>
      <xdr:row>35</xdr:row>
      <xdr:rowOff>76200</xdr:rowOff>
    </xdr:to>
    <xdr:cxnSp macro="">
      <xdr:nvCxnSpPr>
        <xdr:cNvPr id="20" name="直線コネクタ 23">
          <a:extLst>
            <a:ext uri="{FF2B5EF4-FFF2-40B4-BE49-F238E27FC236}">
              <a16:creationId xmlns:a16="http://schemas.microsoft.com/office/drawing/2014/main" id="{00000000-0008-0000-0200-000014000000}"/>
            </a:ext>
          </a:extLst>
        </xdr:cNvPr>
        <xdr:cNvCxnSpPr/>
      </xdr:nvCxnSpPr>
      <xdr:spPr>
        <a:xfrm>
          <a:off x="2724150" y="7124700"/>
          <a:ext cx="771525" cy="0"/>
        </a:xfrm>
        <a:prstGeom prst="line">
          <a:avLst/>
        </a:prstGeom>
        <a:ln w="1587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0</xdr:colOff>
      <xdr:row>36</xdr:row>
      <xdr:rowOff>123824</xdr:rowOff>
    </xdr:from>
    <xdr:to>
      <xdr:col>16</xdr:col>
      <xdr:colOff>142875</xdr:colOff>
      <xdr:row>36</xdr:row>
      <xdr:rowOff>123824</xdr:rowOff>
    </xdr:to>
    <xdr:cxnSp macro="">
      <xdr:nvCxnSpPr>
        <xdr:cNvPr id="21" name="直線コネクタ 26">
          <a:extLst>
            <a:ext uri="{FF2B5EF4-FFF2-40B4-BE49-F238E27FC236}">
              <a16:creationId xmlns:a16="http://schemas.microsoft.com/office/drawing/2014/main" id="{00000000-0008-0000-0200-000015000000}"/>
            </a:ext>
          </a:extLst>
        </xdr:cNvPr>
        <xdr:cNvCxnSpPr/>
      </xdr:nvCxnSpPr>
      <xdr:spPr>
        <a:xfrm>
          <a:off x="2724150" y="7362825"/>
          <a:ext cx="771525" cy="0"/>
        </a:xfrm>
        <a:prstGeom prst="line">
          <a:avLst/>
        </a:prstGeom>
        <a:ln w="1587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38</xdr:row>
      <xdr:rowOff>47625</xdr:rowOff>
    </xdr:from>
    <xdr:to>
      <xdr:col>6</xdr:col>
      <xdr:colOff>0</xdr:colOff>
      <xdr:row>39</xdr:row>
      <xdr:rowOff>114300</xdr:rowOff>
    </xdr:to>
    <xdr:sp macro="" textlink="">
      <xdr:nvSpPr>
        <xdr:cNvPr id="22" name="正方形/長方形 27">
          <a:extLst>
            <a:ext uri="{FF2B5EF4-FFF2-40B4-BE49-F238E27FC236}">
              <a16:creationId xmlns:a16="http://schemas.microsoft.com/office/drawing/2014/main" id="{00000000-0008-0000-0200-000016000000}"/>
            </a:ext>
          </a:extLst>
        </xdr:cNvPr>
        <xdr:cNvSpPr/>
      </xdr:nvSpPr>
      <xdr:spPr>
        <a:xfrm>
          <a:off x="838200" y="7667625"/>
          <a:ext cx="419100" cy="257175"/>
        </a:xfrm>
        <a:prstGeom prst="rect">
          <a:avLst/>
        </a:prstGeom>
        <a:pattFill prst="pct5">
          <a:fgClr>
            <a:schemeClr val="tx1"/>
          </a:fgClr>
          <a:bgClr>
            <a:schemeClr val="bg1"/>
          </a:bgClr>
        </a:pattFill>
        <a:ln w="12700">
          <a:solidFill>
            <a:schemeClr val="tx1"/>
          </a:solidFill>
          <a:prstDash val="solid"/>
        </a:ln>
      </xdr:spPr>
      <xdr:style>
        <a:lnRef idx="1">
          <a:schemeClr val="accent1"/>
        </a:lnRef>
        <a:fillRef idx="0">
          <a:schemeClr val="accent1"/>
        </a:fillRef>
        <a:effectRef idx="0">
          <a:schemeClr val="accent1"/>
        </a:effectRef>
        <a:fontRef idx="minor">
          <a:schemeClr val="tx1"/>
        </a:fontRef>
      </xdr:style>
      <xdr:txBody>
        <a:bodyPr vertOverflow="overflow" horzOverflow="overflow" wrap="square" lIns="90170" tIns="46990" rIns="90170" bIns="46990" anchor="ctr"/>
        <a:lstStyle/>
        <a:p>
          <a:pPr algn="l">
            <a:lnSpc>
              <a:spcPct val="100000"/>
            </a:lnSpc>
          </a:pPr>
          <a:endParaRPr/>
        </a:p>
      </xdr:txBody>
    </xdr:sp>
    <xdr:clientData/>
  </xdr:twoCellAnchor>
  <xdr:twoCellAnchor>
    <xdr:from>
      <xdr:col>14</xdr:col>
      <xdr:colOff>0</xdr:colOff>
      <xdr:row>38</xdr:row>
      <xdr:rowOff>47625</xdr:rowOff>
    </xdr:from>
    <xdr:to>
      <xdr:col>16</xdr:col>
      <xdr:colOff>0</xdr:colOff>
      <xdr:row>39</xdr:row>
      <xdr:rowOff>114300</xdr:rowOff>
    </xdr:to>
    <xdr:sp macro="" textlink="">
      <xdr:nvSpPr>
        <xdr:cNvPr id="23" name="正方形/長方形 28">
          <a:extLst>
            <a:ext uri="{FF2B5EF4-FFF2-40B4-BE49-F238E27FC236}">
              <a16:creationId xmlns:a16="http://schemas.microsoft.com/office/drawing/2014/main" id="{00000000-0008-0000-0200-000017000000}"/>
            </a:ext>
          </a:extLst>
        </xdr:cNvPr>
        <xdr:cNvSpPr/>
      </xdr:nvSpPr>
      <xdr:spPr>
        <a:xfrm>
          <a:off x="2933700" y="7667625"/>
          <a:ext cx="419100" cy="257175"/>
        </a:xfrm>
        <a:prstGeom prst="rect">
          <a:avLst/>
        </a:prstGeom>
        <a:noFill/>
        <a:ln w="12700">
          <a:solidFill>
            <a:schemeClr val="tx1"/>
          </a:solidFill>
          <a:prstDash val="solid"/>
        </a:ln>
      </xdr:spPr>
      <xdr:style>
        <a:lnRef idx="1">
          <a:schemeClr val="accent1"/>
        </a:lnRef>
        <a:fillRef idx="0">
          <a:schemeClr val="accent1"/>
        </a:fillRef>
        <a:effectRef idx="0">
          <a:schemeClr val="accent1"/>
        </a:effectRef>
        <a:fontRef idx="minor">
          <a:schemeClr val="tx1"/>
        </a:fontRef>
      </xdr:style>
      <xdr:txBody>
        <a:bodyPr vertOverflow="overflow" horzOverflow="overflow" wrap="square" lIns="90170" tIns="46990" rIns="90170" bIns="46990" anchor="ctr"/>
        <a:lstStyle/>
        <a:p>
          <a:pPr algn="l">
            <a:lnSpc>
              <a:spcPct val="100000"/>
            </a:lnSpc>
          </a:pPr>
          <a:endParaRPr/>
        </a:p>
      </xdr:txBody>
    </xdr:sp>
    <xdr:clientData/>
  </xdr:twoCellAnchor>
  <xdr:twoCellAnchor>
    <xdr:from>
      <xdr:col>78</xdr:col>
      <xdr:colOff>200025</xdr:colOff>
      <xdr:row>20</xdr:row>
      <xdr:rowOff>9525</xdr:rowOff>
    </xdr:from>
    <xdr:to>
      <xdr:col>83</xdr:col>
      <xdr:colOff>19050</xdr:colOff>
      <xdr:row>20</xdr:row>
      <xdr:rowOff>180975</xdr:rowOff>
    </xdr:to>
    <xdr:sp macro="" textlink="">
      <xdr:nvSpPr>
        <xdr:cNvPr id="24" name="正方形/長方形 1">
          <a:extLst>
            <a:ext uri="{FF2B5EF4-FFF2-40B4-BE49-F238E27FC236}">
              <a16:creationId xmlns:a16="http://schemas.microsoft.com/office/drawing/2014/main" id="{00000000-0008-0000-0200-000018000000}"/>
            </a:ext>
          </a:extLst>
        </xdr:cNvPr>
        <xdr:cNvSpPr/>
      </xdr:nvSpPr>
      <xdr:spPr>
        <a:xfrm>
          <a:off x="16544925" y="3819525"/>
          <a:ext cx="866775" cy="171450"/>
        </a:xfrm>
        <a:prstGeom prst="rect">
          <a:avLst/>
        </a:prstGeom>
        <a:ln w="2222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overflow" horzOverflow="overflow" wrap="square" lIns="90170" tIns="46990" rIns="90170" bIns="46990" anchor="ctr"/>
        <a:lstStyle/>
        <a:p>
          <a:pPr algn="l">
            <a:lnSpc>
              <a:spcPct val="100000"/>
            </a:lnSpc>
          </a:pPr>
          <a:endParaRPr/>
        </a:p>
      </xdr:txBody>
    </xdr:sp>
    <xdr:clientData/>
  </xdr:twoCellAnchor>
  <xdr:twoCellAnchor>
    <xdr:from>
      <xdr:col>84</xdr:col>
      <xdr:colOff>200025</xdr:colOff>
      <xdr:row>20</xdr:row>
      <xdr:rowOff>9525</xdr:rowOff>
    </xdr:from>
    <xdr:to>
      <xdr:col>89</xdr:col>
      <xdr:colOff>19050</xdr:colOff>
      <xdr:row>20</xdr:row>
      <xdr:rowOff>180975</xdr:rowOff>
    </xdr:to>
    <xdr:sp macro="" textlink="">
      <xdr:nvSpPr>
        <xdr:cNvPr id="25" name="正方形/長方形 24">
          <a:extLst>
            <a:ext uri="{FF2B5EF4-FFF2-40B4-BE49-F238E27FC236}">
              <a16:creationId xmlns:a16="http://schemas.microsoft.com/office/drawing/2014/main" id="{00000000-0008-0000-0200-000019000000}"/>
            </a:ext>
          </a:extLst>
        </xdr:cNvPr>
        <xdr:cNvSpPr/>
      </xdr:nvSpPr>
      <xdr:spPr>
        <a:xfrm>
          <a:off x="17802226" y="3819525"/>
          <a:ext cx="866775" cy="171450"/>
        </a:xfrm>
        <a:prstGeom prst="rect">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overflow" horzOverflow="overflow" wrap="square" lIns="90170" tIns="46990" rIns="90170" bIns="46990" anchor="ctr"/>
        <a:lstStyle/>
        <a:p>
          <a:pPr algn="l">
            <a:lnSpc>
              <a:spcPct val="100000"/>
            </a:lnSpc>
          </a:pPr>
          <a:endParaRPr/>
        </a:p>
      </xdr:txBody>
    </xdr:sp>
    <xdr:clientData/>
  </xdr:twoCellAnchor>
  <xdr:twoCellAnchor>
    <xdr:from>
      <xdr:col>78</xdr:col>
      <xdr:colOff>200025</xdr:colOff>
      <xdr:row>23</xdr:row>
      <xdr:rowOff>9525</xdr:rowOff>
    </xdr:from>
    <xdr:to>
      <xdr:col>83</xdr:col>
      <xdr:colOff>19050</xdr:colOff>
      <xdr:row>23</xdr:row>
      <xdr:rowOff>180975</xdr:rowOff>
    </xdr:to>
    <xdr:sp macro="" textlink="">
      <xdr:nvSpPr>
        <xdr:cNvPr id="26" name="正方形/長方形 25">
          <a:extLst>
            <a:ext uri="{FF2B5EF4-FFF2-40B4-BE49-F238E27FC236}">
              <a16:creationId xmlns:a16="http://schemas.microsoft.com/office/drawing/2014/main" id="{00000000-0008-0000-0200-00001A000000}"/>
            </a:ext>
          </a:extLst>
        </xdr:cNvPr>
        <xdr:cNvSpPr/>
      </xdr:nvSpPr>
      <xdr:spPr>
        <a:xfrm>
          <a:off x="16544925" y="4391025"/>
          <a:ext cx="866775" cy="171450"/>
        </a:xfrm>
        <a:prstGeom prst="rect">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overflow" horzOverflow="overflow" wrap="square" lIns="90170" tIns="46990" rIns="90170" bIns="46990" anchor="ctr"/>
        <a:lstStyle/>
        <a:p>
          <a:pPr algn="l">
            <a:lnSpc>
              <a:spcPct val="100000"/>
            </a:lnSpc>
          </a:pPr>
          <a:endParaRPr/>
        </a:p>
      </xdr:txBody>
    </xdr:sp>
    <xdr:clientData/>
  </xdr:twoCellAnchor>
  <xdr:twoCellAnchor>
    <xdr:from>
      <xdr:col>84</xdr:col>
      <xdr:colOff>200025</xdr:colOff>
      <xdr:row>23</xdr:row>
      <xdr:rowOff>9525</xdr:rowOff>
    </xdr:from>
    <xdr:to>
      <xdr:col>89</xdr:col>
      <xdr:colOff>19050</xdr:colOff>
      <xdr:row>23</xdr:row>
      <xdr:rowOff>180975</xdr:rowOff>
    </xdr:to>
    <xdr:sp macro="" textlink="">
      <xdr:nvSpPr>
        <xdr:cNvPr id="27" name="正方形/長方形 29">
          <a:extLst>
            <a:ext uri="{FF2B5EF4-FFF2-40B4-BE49-F238E27FC236}">
              <a16:creationId xmlns:a16="http://schemas.microsoft.com/office/drawing/2014/main" id="{00000000-0008-0000-0200-00001B000000}"/>
            </a:ext>
          </a:extLst>
        </xdr:cNvPr>
        <xdr:cNvSpPr/>
      </xdr:nvSpPr>
      <xdr:spPr>
        <a:xfrm>
          <a:off x="17802226" y="4391025"/>
          <a:ext cx="866775" cy="171450"/>
        </a:xfrm>
        <a:prstGeom prst="rect">
          <a:avLst/>
        </a:prstGeom>
        <a:ln w="2222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overflow" horzOverflow="overflow" wrap="square" lIns="90170" tIns="46990" rIns="90170" bIns="46990" anchor="ctr"/>
        <a:lstStyle/>
        <a:p>
          <a:pPr algn="l">
            <a:lnSpc>
              <a:spcPct val="100000"/>
            </a:lnSpc>
          </a:pPr>
          <a:endParaRPr/>
        </a:p>
      </xdr:txBody>
    </xdr:sp>
    <xdr:clientData/>
  </xdr:twoCellAnchor>
  <xdr:twoCellAnchor>
    <xdr:from>
      <xdr:col>86</xdr:col>
      <xdr:colOff>57150</xdr:colOff>
      <xdr:row>15</xdr:row>
      <xdr:rowOff>180975</xdr:rowOff>
    </xdr:from>
    <xdr:to>
      <xdr:col>87</xdr:col>
      <xdr:colOff>200025</xdr:colOff>
      <xdr:row>15</xdr:row>
      <xdr:rowOff>180975</xdr:rowOff>
    </xdr:to>
    <xdr:cxnSp macro="">
      <xdr:nvCxnSpPr>
        <xdr:cNvPr id="28" name="直線コネクタ 6">
          <a:extLst>
            <a:ext uri="{FF2B5EF4-FFF2-40B4-BE49-F238E27FC236}">
              <a16:creationId xmlns:a16="http://schemas.microsoft.com/office/drawing/2014/main" id="{00000000-0008-0000-0200-00001C000000}"/>
            </a:ext>
          </a:extLst>
        </xdr:cNvPr>
        <xdr:cNvCxnSpPr/>
      </xdr:nvCxnSpPr>
      <xdr:spPr>
        <a:xfrm>
          <a:off x="18078450" y="3038475"/>
          <a:ext cx="352425"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69</xdr:col>
      <xdr:colOff>142875</xdr:colOff>
      <xdr:row>21</xdr:row>
      <xdr:rowOff>19050</xdr:rowOff>
    </xdr:from>
    <xdr:to>
      <xdr:col>71</xdr:col>
      <xdr:colOff>76200</xdr:colOff>
      <xdr:row>21</xdr:row>
      <xdr:rowOff>19050</xdr:rowOff>
    </xdr:to>
    <xdr:cxnSp macro="">
      <xdr:nvCxnSpPr>
        <xdr:cNvPr id="29" name="直線コネクタ 30">
          <a:extLst>
            <a:ext uri="{FF2B5EF4-FFF2-40B4-BE49-F238E27FC236}">
              <a16:creationId xmlns:a16="http://schemas.microsoft.com/office/drawing/2014/main" id="{00000000-0008-0000-0200-00001D000000}"/>
            </a:ext>
          </a:extLst>
        </xdr:cNvPr>
        <xdr:cNvCxnSpPr/>
      </xdr:nvCxnSpPr>
      <xdr:spPr>
        <a:xfrm>
          <a:off x="14601825" y="4019550"/>
          <a:ext cx="352425"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66</xdr:col>
      <xdr:colOff>47625</xdr:colOff>
      <xdr:row>25</xdr:row>
      <xdr:rowOff>9525</xdr:rowOff>
    </xdr:from>
    <xdr:to>
      <xdr:col>67</xdr:col>
      <xdr:colOff>190500</xdr:colOff>
      <xdr:row>25</xdr:row>
      <xdr:rowOff>9525</xdr:rowOff>
    </xdr:to>
    <xdr:cxnSp macro="">
      <xdr:nvCxnSpPr>
        <xdr:cNvPr id="30" name="直線コネクタ 31">
          <a:extLst>
            <a:ext uri="{FF2B5EF4-FFF2-40B4-BE49-F238E27FC236}">
              <a16:creationId xmlns:a16="http://schemas.microsoft.com/office/drawing/2014/main" id="{00000000-0008-0000-0200-00001E000000}"/>
            </a:ext>
          </a:extLst>
        </xdr:cNvPr>
        <xdr:cNvCxnSpPr/>
      </xdr:nvCxnSpPr>
      <xdr:spPr>
        <a:xfrm>
          <a:off x="13877925" y="4772025"/>
          <a:ext cx="352425"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69</xdr:col>
      <xdr:colOff>152400</xdr:colOff>
      <xdr:row>25</xdr:row>
      <xdr:rowOff>9525</xdr:rowOff>
    </xdr:from>
    <xdr:to>
      <xdr:col>71</xdr:col>
      <xdr:colOff>85724</xdr:colOff>
      <xdr:row>25</xdr:row>
      <xdr:rowOff>9525</xdr:rowOff>
    </xdr:to>
    <xdr:cxnSp macro="">
      <xdr:nvCxnSpPr>
        <xdr:cNvPr id="31" name="直線コネクタ 32">
          <a:extLst>
            <a:ext uri="{FF2B5EF4-FFF2-40B4-BE49-F238E27FC236}">
              <a16:creationId xmlns:a16="http://schemas.microsoft.com/office/drawing/2014/main" id="{00000000-0008-0000-0200-00001F000000}"/>
            </a:ext>
          </a:extLst>
        </xdr:cNvPr>
        <xdr:cNvCxnSpPr/>
      </xdr:nvCxnSpPr>
      <xdr:spPr>
        <a:xfrm>
          <a:off x="14611349" y="4772025"/>
          <a:ext cx="352425"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74</xdr:col>
      <xdr:colOff>57150</xdr:colOff>
      <xdr:row>25</xdr:row>
      <xdr:rowOff>0</xdr:rowOff>
    </xdr:from>
    <xdr:to>
      <xdr:col>75</xdr:col>
      <xdr:colOff>200025</xdr:colOff>
      <xdr:row>25</xdr:row>
      <xdr:rowOff>0</xdr:rowOff>
    </xdr:to>
    <xdr:cxnSp macro="">
      <xdr:nvCxnSpPr>
        <xdr:cNvPr id="32" name="直線コネクタ 33">
          <a:extLst>
            <a:ext uri="{FF2B5EF4-FFF2-40B4-BE49-F238E27FC236}">
              <a16:creationId xmlns:a16="http://schemas.microsoft.com/office/drawing/2014/main" id="{00000000-0008-0000-0200-000020000000}"/>
            </a:ext>
          </a:extLst>
        </xdr:cNvPr>
        <xdr:cNvCxnSpPr/>
      </xdr:nvCxnSpPr>
      <xdr:spPr>
        <a:xfrm>
          <a:off x="15563851" y="4762500"/>
          <a:ext cx="352425"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69</xdr:col>
      <xdr:colOff>28575</xdr:colOff>
      <xdr:row>46</xdr:row>
      <xdr:rowOff>38100</xdr:rowOff>
    </xdr:from>
    <xdr:to>
      <xdr:col>70</xdr:col>
      <xdr:colOff>171449</xdr:colOff>
      <xdr:row>46</xdr:row>
      <xdr:rowOff>38100</xdr:rowOff>
    </xdr:to>
    <xdr:cxnSp macro="">
      <xdr:nvCxnSpPr>
        <xdr:cNvPr id="33" name="直線コネクタ 34">
          <a:extLst>
            <a:ext uri="{FF2B5EF4-FFF2-40B4-BE49-F238E27FC236}">
              <a16:creationId xmlns:a16="http://schemas.microsoft.com/office/drawing/2014/main" id="{00000000-0008-0000-0200-000021000000}"/>
            </a:ext>
          </a:extLst>
        </xdr:cNvPr>
        <xdr:cNvCxnSpPr/>
      </xdr:nvCxnSpPr>
      <xdr:spPr>
        <a:xfrm>
          <a:off x="14487525" y="8801100"/>
          <a:ext cx="352425"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47625</xdr:colOff>
      <xdr:row>32</xdr:row>
      <xdr:rowOff>0</xdr:rowOff>
    </xdr:from>
    <xdr:to>
      <xdr:col>11</xdr:col>
      <xdr:colOff>104775</xdr:colOff>
      <xdr:row>32</xdr:row>
      <xdr:rowOff>0</xdr:rowOff>
    </xdr:to>
    <xdr:cxnSp macro="">
      <xdr:nvCxnSpPr>
        <xdr:cNvPr id="2" name="直線コネクタ 2">
          <a:extLst>
            <a:ext uri="{FF2B5EF4-FFF2-40B4-BE49-F238E27FC236}">
              <a16:creationId xmlns:a16="http://schemas.microsoft.com/office/drawing/2014/main" id="{00000000-0008-0000-0300-000002000000}"/>
            </a:ext>
          </a:extLst>
        </xdr:cNvPr>
        <xdr:cNvCxnSpPr/>
      </xdr:nvCxnSpPr>
      <xdr:spPr>
        <a:xfrm>
          <a:off x="1676400" y="5181600"/>
          <a:ext cx="41910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47625</xdr:colOff>
      <xdr:row>42</xdr:row>
      <xdr:rowOff>0</xdr:rowOff>
    </xdr:from>
    <xdr:to>
      <xdr:col>11</xdr:col>
      <xdr:colOff>104775</xdr:colOff>
      <xdr:row>42</xdr:row>
      <xdr:rowOff>0</xdr:rowOff>
    </xdr:to>
    <xdr:cxnSp macro="">
      <xdr:nvCxnSpPr>
        <xdr:cNvPr id="3" name="直線コネクタ 7">
          <a:extLst>
            <a:ext uri="{FF2B5EF4-FFF2-40B4-BE49-F238E27FC236}">
              <a16:creationId xmlns:a16="http://schemas.microsoft.com/office/drawing/2014/main" id="{00000000-0008-0000-0300-000003000000}"/>
            </a:ext>
          </a:extLst>
        </xdr:cNvPr>
        <xdr:cNvCxnSpPr/>
      </xdr:nvCxnSpPr>
      <xdr:spPr>
        <a:xfrm>
          <a:off x="1676400" y="6800850"/>
          <a:ext cx="41910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47625</xdr:colOff>
      <xdr:row>34</xdr:row>
      <xdr:rowOff>0</xdr:rowOff>
    </xdr:from>
    <xdr:to>
      <xdr:col>15</xdr:col>
      <xdr:colOff>104775</xdr:colOff>
      <xdr:row>34</xdr:row>
      <xdr:rowOff>0</xdr:rowOff>
    </xdr:to>
    <xdr:cxnSp macro="">
      <xdr:nvCxnSpPr>
        <xdr:cNvPr id="4" name="直線コネクタ 16">
          <a:extLst>
            <a:ext uri="{FF2B5EF4-FFF2-40B4-BE49-F238E27FC236}">
              <a16:creationId xmlns:a16="http://schemas.microsoft.com/office/drawing/2014/main" id="{00000000-0008-0000-0300-000004000000}"/>
            </a:ext>
          </a:extLst>
        </xdr:cNvPr>
        <xdr:cNvCxnSpPr/>
      </xdr:nvCxnSpPr>
      <xdr:spPr>
        <a:xfrm>
          <a:off x="2400300" y="5505450"/>
          <a:ext cx="41910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47625</xdr:colOff>
      <xdr:row>36</xdr:row>
      <xdr:rowOff>0</xdr:rowOff>
    </xdr:from>
    <xdr:to>
      <xdr:col>15</xdr:col>
      <xdr:colOff>104775</xdr:colOff>
      <xdr:row>36</xdr:row>
      <xdr:rowOff>0</xdr:rowOff>
    </xdr:to>
    <xdr:cxnSp macro="">
      <xdr:nvCxnSpPr>
        <xdr:cNvPr id="5" name="直線コネクタ 17">
          <a:extLst>
            <a:ext uri="{FF2B5EF4-FFF2-40B4-BE49-F238E27FC236}">
              <a16:creationId xmlns:a16="http://schemas.microsoft.com/office/drawing/2014/main" id="{00000000-0008-0000-0300-000005000000}"/>
            </a:ext>
          </a:extLst>
        </xdr:cNvPr>
        <xdr:cNvCxnSpPr/>
      </xdr:nvCxnSpPr>
      <xdr:spPr>
        <a:xfrm>
          <a:off x="2400300" y="5829300"/>
          <a:ext cx="41910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47625</xdr:colOff>
      <xdr:row>38</xdr:row>
      <xdr:rowOff>0</xdr:rowOff>
    </xdr:from>
    <xdr:to>
      <xdr:col>15</xdr:col>
      <xdr:colOff>104775</xdr:colOff>
      <xdr:row>38</xdr:row>
      <xdr:rowOff>0</xdr:rowOff>
    </xdr:to>
    <xdr:cxnSp macro="">
      <xdr:nvCxnSpPr>
        <xdr:cNvPr id="6" name="直線コネクタ 18">
          <a:extLst>
            <a:ext uri="{FF2B5EF4-FFF2-40B4-BE49-F238E27FC236}">
              <a16:creationId xmlns:a16="http://schemas.microsoft.com/office/drawing/2014/main" id="{00000000-0008-0000-0300-000006000000}"/>
            </a:ext>
          </a:extLst>
        </xdr:cNvPr>
        <xdr:cNvCxnSpPr/>
      </xdr:nvCxnSpPr>
      <xdr:spPr>
        <a:xfrm>
          <a:off x="2400300" y="6153150"/>
          <a:ext cx="41910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47625</xdr:colOff>
      <xdr:row>40</xdr:row>
      <xdr:rowOff>0</xdr:rowOff>
    </xdr:from>
    <xdr:to>
      <xdr:col>15</xdr:col>
      <xdr:colOff>104775</xdr:colOff>
      <xdr:row>40</xdr:row>
      <xdr:rowOff>0</xdr:rowOff>
    </xdr:to>
    <xdr:cxnSp macro="">
      <xdr:nvCxnSpPr>
        <xdr:cNvPr id="7" name="直線コネクタ 19">
          <a:extLst>
            <a:ext uri="{FF2B5EF4-FFF2-40B4-BE49-F238E27FC236}">
              <a16:creationId xmlns:a16="http://schemas.microsoft.com/office/drawing/2014/main" id="{00000000-0008-0000-0300-000007000000}"/>
            </a:ext>
          </a:extLst>
        </xdr:cNvPr>
        <xdr:cNvCxnSpPr/>
      </xdr:nvCxnSpPr>
      <xdr:spPr>
        <a:xfrm>
          <a:off x="2400300" y="6477000"/>
          <a:ext cx="41910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47625</xdr:colOff>
      <xdr:row>42</xdr:row>
      <xdr:rowOff>0</xdr:rowOff>
    </xdr:from>
    <xdr:to>
      <xdr:col>15</xdr:col>
      <xdr:colOff>104775</xdr:colOff>
      <xdr:row>42</xdr:row>
      <xdr:rowOff>0</xdr:rowOff>
    </xdr:to>
    <xdr:cxnSp macro="">
      <xdr:nvCxnSpPr>
        <xdr:cNvPr id="8" name="直線コネクタ 20">
          <a:extLst>
            <a:ext uri="{FF2B5EF4-FFF2-40B4-BE49-F238E27FC236}">
              <a16:creationId xmlns:a16="http://schemas.microsoft.com/office/drawing/2014/main" id="{00000000-0008-0000-0300-000008000000}"/>
            </a:ext>
          </a:extLst>
        </xdr:cNvPr>
        <xdr:cNvCxnSpPr/>
      </xdr:nvCxnSpPr>
      <xdr:spPr>
        <a:xfrm>
          <a:off x="2400300" y="6800850"/>
          <a:ext cx="41910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47625</xdr:colOff>
      <xdr:row>32</xdr:row>
      <xdr:rowOff>0</xdr:rowOff>
    </xdr:from>
    <xdr:to>
      <xdr:col>19</xdr:col>
      <xdr:colOff>104775</xdr:colOff>
      <xdr:row>32</xdr:row>
      <xdr:rowOff>0</xdr:rowOff>
    </xdr:to>
    <xdr:cxnSp macro="">
      <xdr:nvCxnSpPr>
        <xdr:cNvPr id="9" name="直線コネクタ 21">
          <a:extLst>
            <a:ext uri="{FF2B5EF4-FFF2-40B4-BE49-F238E27FC236}">
              <a16:creationId xmlns:a16="http://schemas.microsoft.com/office/drawing/2014/main" id="{00000000-0008-0000-0300-000009000000}"/>
            </a:ext>
          </a:extLst>
        </xdr:cNvPr>
        <xdr:cNvCxnSpPr/>
      </xdr:nvCxnSpPr>
      <xdr:spPr>
        <a:xfrm>
          <a:off x="3124200" y="5181600"/>
          <a:ext cx="41910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47625</xdr:colOff>
      <xdr:row>34</xdr:row>
      <xdr:rowOff>0</xdr:rowOff>
    </xdr:from>
    <xdr:to>
      <xdr:col>19</xdr:col>
      <xdr:colOff>104775</xdr:colOff>
      <xdr:row>34</xdr:row>
      <xdr:rowOff>0</xdr:rowOff>
    </xdr:to>
    <xdr:cxnSp macro="">
      <xdr:nvCxnSpPr>
        <xdr:cNvPr id="10" name="直線コネクタ 22">
          <a:extLst>
            <a:ext uri="{FF2B5EF4-FFF2-40B4-BE49-F238E27FC236}">
              <a16:creationId xmlns:a16="http://schemas.microsoft.com/office/drawing/2014/main" id="{00000000-0008-0000-0300-00000A000000}"/>
            </a:ext>
          </a:extLst>
        </xdr:cNvPr>
        <xdr:cNvCxnSpPr/>
      </xdr:nvCxnSpPr>
      <xdr:spPr>
        <a:xfrm>
          <a:off x="3124200" y="5505450"/>
          <a:ext cx="41910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47625</xdr:colOff>
      <xdr:row>36</xdr:row>
      <xdr:rowOff>0</xdr:rowOff>
    </xdr:from>
    <xdr:to>
      <xdr:col>19</xdr:col>
      <xdr:colOff>104775</xdr:colOff>
      <xdr:row>36</xdr:row>
      <xdr:rowOff>0</xdr:rowOff>
    </xdr:to>
    <xdr:cxnSp macro="">
      <xdr:nvCxnSpPr>
        <xdr:cNvPr id="11" name="直線コネクタ 23">
          <a:extLst>
            <a:ext uri="{FF2B5EF4-FFF2-40B4-BE49-F238E27FC236}">
              <a16:creationId xmlns:a16="http://schemas.microsoft.com/office/drawing/2014/main" id="{00000000-0008-0000-0300-00000B000000}"/>
            </a:ext>
          </a:extLst>
        </xdr:cNvPr>
        <xdr:cNvCxnSpPr/>
      </xdr:nvCxnSpPr>
      <xdr:spPr>
        <a:xfrm>
          <a:off x="3124200" y="5829300"/>
          <a:ext cx="41910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47625</xdr:colOff>
      <xdr:row>38</xdr:row>
      <xdr:rowOff>0</xdr:rowOff>
    </xdr:from>
    <xdr:to>
      <xdr:col>19</xdr:col>
      <xdr:colOff>104775</xdr:colOff>
      <xdr:row>38</xdr:row>
      <xdr:rowOff>0</xdr:rowOff>
    </xdr:to>
    <xdr:cxnSp macro="">
      <xdr:nvCxnSpPr>
        <xdr:cNvPr id="12" name="直線コネクタ 24">
          <a:extLst>
            <a:ext uri="{FF2B5EF4-FFF2-40B4-BE49-F238E27FC236}">
              <a16:creationId xmlns:a16="http://schemas.microsoft.com/office/drawing/2014/main" id="{00000000-0008-0000-0300-00000C000000}"/>
            </a:ext>
          </a:extLst>
        </xdr:cNvPr>
        <xdr:cNvCxnSpPr/>
      </xdr:nvCxnSpPr>
      <xdr:spPr>
        <a:xfrm>
          <a:off x="3124200" y="6153150"/>
          <a:ext cx="41910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47625</xdr:colOff>
      <xdr:row>40</xdr:row>
      <xdr:rowOff>0</xdr:rowOff>
    </xdr:from>
    <xdr:to>
      <xdr:col>19</xdr:col>
      <xdr:colOff>104775</xdr:colOff>
      <xdr:row>40</xdr:row>
      <xdr:rowOff>0</xdr:rowOff>
    </xdr:to>
    <xdr:cxnSp macro="">
      <xdr:nvCxnSpPr>
        <xdr:cNvPr id="13" name="直線コネクタ 25">
          <a:extLst>
            <a:ext uri="{FF2B5EF4-FFF2-40B4-BE49-F238E27FC236}">
              <a16:creationId xmlns:a16="http://schemas.microsoft.com/office/drawing/2014/main" id="{00000000-0008-0000-0300-00000D000000}"/>
            </a:ext>
          </a:extLst>
        </xdr:cNvPr>
        <xdr:cNvCxnSpPr/>
      </xdr:nvCxnSpPr>
      <xdr:spPr>
        <a:xfrm>
          <a:off x="3124200" y="6477000"/>
          <a:ext cx="41910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47625</xdr:colOff>
      <xdr:row>42</xdr:row>
      <xdr:rowOff>0</xdr:rowOff>
    </xdr:from>
    <xdr:to>
      <xdr:col>19</xdr:col>
      <xdr:colOff>104775</xdr:colOff>
      <xdr:row>42</xdr:row>
      <xdr:rowOff>0</xdr:rowOff>
    </xdr:to>
    <xdr:cxnSp macro="">
      <xdr:nvCxnSpPr>
        <xdr:cNvPr id="14" name="直線コネクタ 26">
          <a:extLst>
            <a:ext uri="{FF2B5EF4-FFF2-40B4-BE49-F238E27FC236}">
              <a16:creationId xmlns:a16="http://schemas.microsoft.com/office/drawing/2014/main" id="{00000000-0008-0000-0300-00000E000000}"/>
            </a:ext>
          </a:extLst>
        </xdr:cNvPr>
        <xdr:cNvCxnSpPr/>
      </xdr:nvCxnSpPr>
      <xdr:spPr>
        <a:xfrm>
          <a:off x="3124200" y="6800850"/>
          <a:ext cx="41910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47625</xdr:colOff>
      <xdr:row>32</xdr:row>
      <xdr:rowOff>0</xdr:rowOff>
    </xdr:from>
    <xdr:to>
      <xdr:col>23</xdr:col>
      <xdr:colOff>104775</xdr:colOff>
      <xdr:row>32</xdr:row>
      <xdr:rowOff>0</xdr:rowOff>
    </xdr:to>
    <xdr:cxnSp macro="">
      <xdr:nvCxnSpPr>
        <xdr:cNvPr id="15" name="直線コネクタ 27">
          <a:extLst>
            <a:ext uri="{FF2B5EF4-FFF2-40B4-BE49-F238E27FC236}">
              <a16:creationId xmlns:a16="http://schemas.microsoft.com/office/drawing/2014/main" id="{00000000-0008-0000-0300-00000F000000}"/>
            </a:ext>
          </a:extLst>
        </xdr:cNvPr>
        <xdr:cNvCxnSpPr/>
      </xdr:nvCxnSpPr>
      <xdr:spPr>
        <a:xfrm>
          <a:off x="3848100" y="5181600"/>
          <a:ext cx="41910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47625</xdr:colOff>
      <xdr:row>34</xdr:row>
      <xdr:rowOff>0</xdr:rowOff>
    </xdr:from>
    <xdr:to>
      <xdr:col>23</xdr:col>
      <xdr:colOff>104775</xdr:colOff>
      <xdr:row>34</xdr:row>
      <xdr:rowOff>0</xdr:rowOff>
    </xdr:to>
    <xdr:cxnSp macro="">
      <xdr:nvCxnSpPr>
        <xdr:cNvPr id="16" name="直線コネクタ 28">
          <a:extLst>
            <a:ext uri="{FF2B5EF4-FFF2-40B4-BE49-F238E27FC236}">
              <a16:creationId xmlns:a16="http://schemas.microsoft.com/office/drawing/2014/main" id="{00000000-0008-0000-0300-000010000000}"/>
            </a:ext>
          </a:extLst>
        </xdr:cNvPr>
        <xdr:cNvCxnSpPr/>
      </xdr:nvCxnSpPr>
      <xdr:spPr>
        <a:xfrm>
          <a:off x="3848100" y="5505450"/>
          <a:ext cx="41910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47625</xdr:colOff>
      <xdr:row>36</xdr:row>
      <xdr:rowOff>0</xdr:rowOff>
    </xdr:from>
    <xdr:to>
      <xdr:col>23</xdr:col>
      <xdr:colOff>104775</xdr:colOff>
      <xdr:row>36</xdr:row>
      <xdr:rowOff>0</xdr:rowOff>
    </xdr:to>
    <xdr:cxnSp macro="">
      <xdr:nvCxnSpPr>
        <xdr:cNvPr id="17" name="直線コネクタ 29">
          <a:extLst>
            <a:ext uri="{FF2B5EF4-FFF2-40B4-BE49-F238E27FC236}">
              <a16:creationId xmlns:a16="http://schemas.microsoft.com/office/drawing/2014/main" id="{00000000-0008-0000-0300-000011000000}"/>
            </a:ext>
          </a:extLst>
        </xdr:cNvPr>
        <xdr:cNvCxnSpPr/>
      </xdr:nvCxnSpPr>
      <xdr:spPr>
        <a:xfrm>
          <a:off x="3848100" y="5829300"/>
          <a:ext cx="41910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47625</xdr:colOff>
      <xdr:row>38</xdr:row>
      <xdr:rowOff>0</xdr:rowOff>
    </xdr:from>
    <xdr:to>
      <xdr:col>23</xdr:col>
      <xdr:colOff>104775</xdr:colOff>
      <xdr:row>38</xdr:row>
      <xdr:rowOff>0</xdr:rowOff>
    </xdr:to>
    <xdr:cxnSp macro="">
      <xdr:nvCxnSpPr>
        <xdr:cNvPr id="18" name="直線コネクタ 30">
          <a:extLst>
            <a:ext uri="{FF2B5EF4-FFF2-40B4-BE49-F238E27FC236}">
              <a16:creationId xmlns:a16="http://schemas.microsoft.com/office/drawing/2014/main" id="{00000000-0008-0000-0300-000012000000}"/>
            </a:ext>
          </a:extLst>
        </xdr:cNvPr>
        <xdr:cNvCxnSpPr/>
      </xdr:nvCxnSpPr>
      <xdr:spPr>
        <a:xfrm>
          <a:off x="3848100" y="6153150"/>
          <a:ext cx="41910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47625</xdr:colOff>
      <xdr:row>40</xdr:row>
      <xdr:rowOff>0</xdr:rowOff>
    </xdr:from>
    <xdr:to>
      <xdr:col>23</xdr:col>
      <xdr:colOff>104775</xdr:colOff>
      <xdr:row>40</xdr:row>
      <xdr:rowOff>0</xdr:rowOff>
    </xdr:to>
    <xdr:cxnSp macro="">
      <xdr:nvCxnSpPr>
        <xdr:cNvPr id="19" name="直線コネクタ 31">
          <a:extLst>
            <a:ext uri="{FF2B5EF4-FFF2-40B4-BE49-F238E27FC236}">
              <a16:creationId xmlns:a16="http://schemas.microsoft.com/office/drawing/2014/main" id="{00000000-0008-0000-0300-000013000000}"/>
            </a:ext>
          </a:extLst>
        </xdr:cNvPr>
        <xdr:cNvCxnSpPr/>
      </xdr:nvCxnSpPr>
      <xdr:spPr>
        <a:xfrm>
          <a:off x="3848100" y="6477000"/>
          <a:ext cx="41910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47625</xdr:colOff>
      <xdr:row>42</xdr:row>
      <xdr:rowOff>0</xdr:rowOff>
    </xdr:from>
    <xdr:to>
      <xdr:col>23</xdr:col>
      <xdr:colOff>104775</xdr:colOff>
      <xdr:row>42</xdr:row>
      <xdr:rowOff>0</xdr:rowOff>
    </xdr:to>
    <xdr:cxnSp macro="">
      <xdr:nvCxnSpPr>
        <xdr:cNvPr id="20" name="直線コネクタ 32">
          <a:extLst>
            <a:ext uri="{FF2B5EF4-FFF2-40B4-BE49-F238E27FC236}">
              <a16:creationId xmlns:a16="http://schemas.microsoft.com/office/drawing/2014/main" id="{00000000-0008-0000-0300-000014000000}"/>
            </a:ext>
          </a:extLst>
        </xdr:cNvPr>
        <xdr:cNvCxnSpPr/>
      </xdr:nvCxnSpPr>
      <xdr:spPr>
        <a:xfrm>
          <a:off x="3848100" y="6800850"/>
          <a:ext cx="41910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47625</xdr:colOff>
      <xdr:row>36</xdr:row>
      <xdr:rowOff>0</xdr:rowOff>
    </xdr:from>
    <xdr:to>
      <xdr:col>15</xdr:col>
      <xdr:colOff>104775</xdr:colOff>
      <xdr:row>36</xdr:row>
      <xdr:rowOff>0</xdr:rowOff>
    </xdr:to>
    <xdr:cxnSp macro="">
      <xdr:nvCxnSpPr>
        <xdr:cNvPr id="21" name="直線コネクタ 33">
          <a:extLst>
            <a:ext uri="{FF2B5EF4-FFF2-40B4-BE49-F238E27FC236}">
              <a16:creationId xmlns:a16="http://schemas.microsoft.com/office/drawing/2014/main" id="{00000000-0008-0000-0300-000015000000}"/>
            </a:ext>
          </a:extLst>
        </xdr:cNvPr>
        <xdr:cNvCxnSpPr/>
      </xdr:nvCxnSpPr>
      <xdr:spPr>
        <a:xfrm>
          <a:off x="2400300" y="5829300"/>
          <a:ext cx="41910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47625</xdr:colOff>
      <xdr:row>38</xdr:row>
      <xdr:rowOff>0</xdr:rowOff>
    </xdr:from>
    <xdr:to>
      <xdr:col>15</xdr:col>
      <xdr:colOff>104775</xdr:colOff>
      <xdr:row>38</xdr:row>
      <xdr:rowOff>0</xdr:rowOff>
    </xdr:to>
    <xdr:cxnSp macro="">
      <xdr:nvCxnSpPr>
        <xdr:cNvPr id="22" name="直線コネクタ 34">
          <a:extLst>
            <a:ext uri="{FF2B5EF4-FFF2-40B4-BE49-F238E27FC236}">
              <a16:creationId xmlns:a16="http://schemas.microsoft.com/office/drawing/2014/main" id="{00000000-0008-0000-0300-000016000000}"/>
            </a:ext>
          </a:extLst>
        </xdr:cNvPr>
        <xdr:cNvCxnSpPr/>
      </xdr:nvCxnSpPr>
      <xdr:spPr>
        <a:xfrm>
          <a:off x="2400300" y="6153150"/>
          <a:ext cx="41910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47625</xdr:colOff>
      <xdr:row>40</xdr:row>
      <xdr:rowOff>0</xdr:rowOff>
    </xdr:from>
    <xdr:to>
      <xdr:col>15</xdr:col>
      <xdr:colOff>104775</xdr:colOff>
      <xdr:row>40</xdr:row>
      <xdr:rowOff>0</xdr:rowOff>
    </xdr:to>
    <xdr:cxnSp macro="">
      <xdr:nvCxnSpPr>
        <xdr:cNvPr id="23" name="直線コネクタ 35">
          <a:extLst>
            <a:ext uri="{FF2B5EF4-FFF2-40B4-BE49-F238E27FC236}">
              <a16:creationId xmlns:a16="http://schemas.microsoft.com/office/drawing/2014/main" id="{00000000-0008-0000-0300-000017000000}"/>
            </a:ext>
          </a:extLst>
        </xdr:cNvPr>
        <xdr:cNvCxnSpPr/>
      </xdr:nvCxnSpPr>
      <xdr:spPr>
        <a:xfrm>
          <a:off x="2400300" y="6477000"/>
          <a:ext cx="41910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47625</xdr:colOff>
      <xdr:row>42</xdr:row>
      <xdr:rowOff>0</xdr:rowOff>
    </xdr:from>
    <xdr:to>
      <xdr:col>15</xdr:col>
      <xdr:colOff>104775</xdr:colOff>
      <xdr:row>42</xdr:row>
      <xdr:rowOff>0</xdr:rowOff>
    </xdr:to>
    <xdr:cxnSp macro="">
      <xdr:nvCxnSpPr>
        <xdr:cNvPr id="24" name="直線コネクタ 36">
          <a:extLst>
            <a:ext uri="{FF2B5EF4-FFF2-40B4-BE49-F238E27FC236}">
              <a16:creationId xmlns:a16="http://schemas.microsoft.com/office/drawing/2014/main" id="{00000000-0008-0000-0300-000018000000}"/>
            </a:ext>
          </a:extLst>
        </xdr:cNvPr>
        <xdr:cNvCxnSpPr/>
      </xdr:nvCxnSpPr>
      <xdr:spPr>
        <a:xfrm>
          <a:off x="2400300" y="6800850"/>
          <a:ext cx="41910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47625</xdr:colOff>
      <xdr:row>32</xdr:row>
      <xdr:rowOff>0</xdr:rowOff>
    </xdr:from>
    <xdr:to>
      <xdr:col>19</xdr:col>
      <xdr:colOff>104775</xdr:colOff>
      <xdr:row>32</xdr:row>
      <xdr:rowOff>0</xdr:rowOff>
    </xdr:to>
    <xdr:cxnSp macro="">
      <xdr:nvCxnSpPr>
        <xdr:cNvPr id="25" name="直線コネクタ 37">
          <a:extLst>
            <a:ext uri="{FF2B5EF4-FFF2-40B4-BE49-F238E27FC236}">
              <a16:creationId xmlns:a16="http://schemas.microsoft.com/office/drawing/2014/main" id="{00000000-0008-0000-0300-000019000000}"/>
            </a:ext>
          </a:extLst>
        </xdr:cNvPr>
        <xdr:cNvCxnSpPr/>
      </xdr:nvCxnSpPr>
      <xdr:spPr>
        <a:xfrm>
          <a:off x="3124200" y="5181600"/>
          <a:ext cx="41910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47625</xdr:colOff>
      <xdr:row>34</xdr:row>
      <xdr:rowOff>0</xdr:rowOff>
    </xdr:from>
    <xdr:to>
      <xdr:col>19</xdr:col>
      <xdr:colOff>104775</xdr:colOff>
      <xdr:row>34</xdr:row>
      <xdr:rowOff>0</xdr:rowOff>
    </xdr:to>
    <xdr:cxnSp macro="">
      <xdr:nvCxnSpPr>
        <xdr:cNvPr id="26" name="直線コネクタ 38">
          <a:extLst>
            <a:ext uri="{FF2B5EF4-FFF2-40B4-BE49-F238E27FC236}">
              <a16:creationId xmlns:a16="http://schemas.microsoft.com/office/drawing/2014/main" id="{00000000-0008-0000-0300-00001A000000}"/>
            </a:ext>
          </a:extLst>
        </xdr:cNvPr>
        <xdr:cNvCxnSpPr/>
      </xdr:nvCxnSpPr>
      <xdr:spPr>
        <a:xfrm>
          <a:off x="3124200" y="5505450"/>
          <a:ext cx="41910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47625</xdr:colOff>
      <xdr:row>34</xdr:row>
      <xdr:rowOff>0</xdr:rowOff>
    </xdr:from>
    <xdr:to>
      <xdr:col>19</xdr:col>
      <xdr:colOff>104775</xdr:colOff>
      <xdr:row>34</xdr:row>
      <xdr:rowOff>0</xdr:rowOff>
    </xdr:to>
    <xdr:cxnSp macro="">
      <xdr:nvCxnSpPr>
        <xdr:cNvPr id="27" name="直線コネクタ 39">
          <a:extLst>
            <a:ext uri="{FF2B5EF4-FFF2-40B4-BE49-F238E27FC236}">
              <a16:creationId xmlns:a16="http://schemas.microsoft.com/office/drawing/2014/main" id="{00000000-0008-0000-0300-00001B000000}"/>
            </a:ext>
          </a:extLst>
        </xdr:cNvPr>
        <xdr:cNvCxnSpPr/>
      </xdr:nvCxnSpPr>
      <xdr:spPr>
        <a:xfrm>
          <a:off x="3124200" y="5505450"/>
          <a:ext cx="41910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47625</xdr:colOff>
      <xdr:row>36</xdr:row>
      <xdr:rowOff>0</xdr:rowOff>
    </xdr:from>
    <xdr:to>
      <xdr:col>19</xdr:col>
      <xdr:colOff>104775</xdr:colOff>
      <xdr:row>36</xdr:row>
      <xdr:rowOff>0</xdr:rowOff>
    </xdr:to>
    <xdr:cxnSp macro="">
      <xdr:nvCxnSpPr>
        <xdr:cNvPr id="28" name="直線コネクタ 40">
          <a:extLst>
            <a:ext uri="{FF2B5EF4-FFF2-40B4-BE49-F238E27FC236}">
              <a16:creationId xmlns:a16="http://schemas.microsoft.com/office/drawing/2014/main" id="{00000000-0008-0000-0300-00001C000000}"/>
            </a:ext>
          </a:extLst>
        </xdr:cNvPr>
        <xdr:cNvCxnSpPr/>
      </xdr:nvCxnSpPr>
      <xdr:spPr>
        <a:xfrm>
          <a:off x="3124200" y="5829300"/>
          <a:ext cx="41910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47625</xdr:colOff>
      <xdr:row>36</xdr:row>
      <xdr:rowOff>0</xdr:rowOff>
    </xdr:from>
    <xdr:to>
      <xdr:col>19</xdr:col>
      <xdr:colOff>104775</xdr:colOff>
      <xdr:row>36</xdr:row>
      <xdr:rowOff>0</xdr:rowOff>
    </xdr:to>
    <xdr:cxnSp macro="">
      <xdr:nvCxnSpPr>
        <xdr:cNvPr id="29" name="直線コネクタ 41">
          <a:extLst>
            <a:ext uri="{FF2B5EF4-FFF2-40B4-BE49-F238E27FC236}">
              <a16:creationId xmlns:a16="http://schemas.microsoft.com/office/drawing/2014/main" id="{00000000-0008-0000-0300-00001D000000}"/>
            </a:ext>
          </a:extLst>
        </xdr:cNvPr>
        <xdr:cNvCxnSpPr/>
      </xdr:nvCxnSpPr>
      <xdr:spPr>
        <a:xfrm>
          <a:off x="3124200" y="5829300"/>
          <a:ext cx="41910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47625</xdr:colOff>
      <xdr:row>38</xdr:row>
      <xdr:rowOff>0</xdr:rowOff>
    </xdr:from>
    <xdr:to>
      <xdr:col>19</xdr:col>
      <xdr:colOff>104775</xdr:colOff>
      <xdr:row>38</xdr:row>
      <xdr:rowOff>0</xdr:rowOff>
    </xdr:to>
    <xdr:cxnSp macro="">
      <xdr:nvCxnSpPr>
        <xdr:cNvPr id="30" name="直線コネクタ 42">
          <a:extLst>
            <a:ext uri="{FF2B5EF4-FFF2-40B4-BE49-F238E27FC236}">
              <a16:creationId xmlns:a16="http://schemas.microsoft.com/office/drawing/2014/main" id="{00000000-0008-0000-0300-00001E000000}"/>
            </a:ext>
          </a:extLst>
        </xdr:cNvPr>
        <xdr:cNvCxnSpPr/>
      </xdr:nvCxnSpPr>
      <xdr:spPr>
        <a:xfrm>
          <a:off x="3124200" y="6153150"/>
          <a:ext cx="41910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47625</xdr:colOff>
      <xdr:row>38</xdr:row>
      <xdr:rowOff>0</xdr:rowOff>
    </xdr:from>
    <xdr:to>
      <xdr:col>19</xdr:col>
      <xdr:colOff>104775</xdr:colOff>
      <xdr:row>38</xdr:row>
      <xdr:rowOff>0</xdr:rowOff>
    </xdr:to>
    <xdr:cxnSp macro="">
      <xdr:nvCxnSpPr>
        <xdr:cNvPr id="31" name="直線コネクタ 43">
          <a:extLst>
            <a:ext uri="{FF2B5EF4-FFF2-40B4-BE49-F238E27FC236}">
              <a16:creationId xmlns:a16="http://schemas.microsoft.com/office/drawing/2014/main" id="{00000000-0008-0000-0300-00001F000000}"/>
            </a:ext>
          </a:extLst>
        </xdr:cNvPr>
        <xdr:cNvCxnSpPr/>
      </xdr:nvCxnSpPr>
      <xdr:spPr>
        <a:xfrm>
          <a:off x="3124200" y="6153150"/>
          <a:ext cx="41910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47625</xdr:colOff>
      <xdr:row>40</xdr:row>
      <xdr:rowOff>0</xdr:rowOff>
    </xdr:from>
    <xdr:to>
      <xdr:col>19</xdr:col>
      <xdr:colOff>104775</xdr:colOff>
      <xdr:row>40</xdr:row>
      <xdr:rowOff>0</xdr:rowOff>
    </xdr:to>
    <xdr:cxnSp macro="">
      <xdr:nvCxnSpPr>
        <xdr:cNvPr id="32" name="直線コネクタ 44">
          <a:extLst>
            <a:ext uri="{FF2B5EF4-FFF2-40B4-BE49-F238E27FC236}">
              <a16:creationId xmlns:a16="http://schemas.microsoft.com/office/drawing/2014/main" id="{00000000-0008-0000-0300-000020000000}"/>
            </a:ext>
          </a:extLst>
        </xdr:cNvPr>
        <xdr:cNvCxnSpPr/>
      </xdr:nvCxnSpPr>
      <xdr:spPr>
        <a:xfrm>
          <a:off x="3124200" y="6477000"/>
          <a:ext cx="41910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47625</xdr:colOff>
      <xdr:row>40</xdr:row>
      <xdr:rowOff>0</xdr:rowOff>
    </xdr:from>
    <xdr:to>
      <xdr:col>19</xdr:col>
      <xdr:colOff>104775</xdr:colOff>
      <xdr:row>40</xdr:row>
      <xdr:rowOff>0</xdr:rowOff>
    </xdr:to>
    <xdr:cxnSp macro="">
      <xdr:nvCxnSpPr>
        <xdr:cNvPr id="33" name="直線コネクタ 45">
          <a:extLst>
            <a:ext uri="{FF2B5EF4-FFF2-40B4-BE49-F238E27FC236}">
              <a16:creationId xmlns:a16="http://schemas.microsoft.com/office/drawing/2014/main" id="{00000000-0008-0000-0300-000021000000}"/>
            </a:ext>
          </a:extLst>
        </xdr:cNvPr>
        <xdr:cNvCxnSpPr/>
      </xdr:nvCxnSpPr>
      <xdr:spPr>
        <a:xfrm>
          <a:off x="3124200" y="6477000"/>
          <a:ext cx="41910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47625</xdr:colOff>
      <xdr:row>42</xdr:row>
      <xdr:rowOff>0</xdr:rowOff>
    </xdr:from>
    <xdr:to>
      <xdr:col>19</xdr:col>
      <xdr:colOff>104775</xdr:colOff>
      <xdr:row>42</xdr:row>
      <xdr:rowOff>0</xdr:rowOff>
    </xdr:to>
    <xdr:cxnSp macro="">
      <xdr:nvCxnSpPr>
        <xdr:cNvPr id="34" name="直線コネクタ 46">
          <a:extLst>
            <a:ext uri="{FF2B5EF4-FFF2-40B4-BE49-F238E27FC236}">
              <a16:creationId xmlns:a16="http://schemas.microsoft.com/office/drawing/2014/main" id="{00000000-0008-0000-0300-000022000000}"/>
            </a:ext>
          </a:extLst>
        </xdr:cNvPr>
        <xdr:cNvCxnSpPr/>
      </xdr:nvCxnSpPr>
      <xdr:spPr>
        <a:xfrm>
          <a:off x="3124200" y="6800850"/>
          <a:ext cx="41910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47625</xdr:colOff>
      <xdr:row>42</xdr:row>
      <xdr:rowOff>0</xdr:rowOff>
    </xdr:from>
    <xdr:to>
      <xdr:col>19</xdr:col>
      <xdr:colOff>104775</xdr:colOff>
      <xdr:row>42</xdr:row>
      <xdr:rowOff>0</xdr:rowOff>
    </xdr:to>
    <xdr:cxnSp macro="">
      <xdr:nvCxnSpPr>
        <xdr:cNvPr id="35" name="直線コネクタ 47">
          <a:extLst>
            <a:ext uri="{FF2B5EF4-FFF2-40B4-BE49-F238E27FC236}">
              <a16:creationId xmlns:a16="http://schemas.microsoft.com/office/drawing/2014/main" id="{00000000-0008-0000-0300-000023000000}"/>
            </a:ext>
          </a:extLst>
        </xdr:cNvPr>
        <xdr:cNvCxnSpPr/>
      </xdr:nvCxnSpPr>
      <xdr:spPr>
        <a:xfrm>
          <a:off x="3124200" y="6800850"/>
          <a:ext cx="41910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47625</xdr:colOff>
      <xdr:row>32</xdr:row>
      <xdr:rowOff>0</xdr:rowOff>
    </xdr:from>
    <xdr:to>
      <xdr:col>23</xdr:col>
      <xdr:colOff>104775</xdr:colOff>
      <xdr:row>32</xdr:row>
      <xdr:rowOff>0</xdr:rowOff>
    </xdr:to>
    <xdr:cxnSp macro="">
      <xdr:nvCxnSpPr>
        <xdr:cNvPr id="36" name="直線コネクタ 48">
          <a:extLst>
            <a:ext uri="{FF2B5EF4-FFF2-40B4-BE49-F238E27FC236}">
              <a16:creationId xmlns:a16="http://schemas.microsoft.com/office/drawing/2014/main" id="{00000000-0008-0000-0300-000024000000}"/>
            </a:ext>
          </a:extLst>
        </xdr:cNvPr>
        <xdr:cNvCxnSpPr/>
      </xdr:nvCxnSpPr>
      <xdr:spPr>
        <a:xfrm>
          <a:off x="3848100" y="5181600"/>
          <a:ext cx="41910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47625</xdr:colOff>
      <xdr:row>34</xdr:row>
      <xdr:rowOff>0</xdr:rowOff>
    </xdr:from>
    <xdr:to>
      <xdr:col>23</xdr:col>
      <xdr:colOff>104775</xdr:colOff>
      <xdr:row>34</xdr:row>
      <xdr:rowOff>0</xdr:rowOff>
    </xdr:to>
    <xdr:cxnSp macro="">
      <xdr:nvCxnSpPr>
        <xdr:cNvPr id="37" name="直線コネクタ 49">
          <a:extLst>
            <a:ext uri="{FF2B5EF4-FFF2-40B4-BE49-F238E27FC236}">
              <a16:creationId xmlns:a16="http://schemas.microsoft.com/office/drawing/2014/main" id="{00000000-0008-0000-0300-000025000000}"/>
            </a:ext>
          </a:extLst>
        </xdr:cNvPr>
        <xdr:cNvCxnSpPr/>
      </xdr:nvCxnSpPr>
      <xdr:spPr>
        <a:xfrm>
          <a:off x="3848100" y="5505450"/>
          <a:ext cx="41910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47625</xdr:colOff>
      <xdr:row>36</xdr:row>
      <xdr:rowOff>0</xdr:rowOff>
    </xdr:from>
    <xdr:to>
      <xdr:col>23</xdr:col>
      <xdr:colOff>104775</xdr:colOff>
      <xdr:row>36</xdr:row>
      <xdr:rowOff>0</xdr:rowOff>
    </xdr:to>
    <xdr:cxnSp macro="">
      <xdr:nvCxnSpPr>
        <xdr:cNvPr id="38" name="直線コネクタ 50">
          <a:extLst>
            <a:ext uri="{FF2B5EF4-FFF2-40B4-BE49-F238E27FC236}">
              <a16:creationId xmlns:a16="http://schemas.microsoft.com/office/drawing/2014/main" id="{00000000-0008-0000-0300-000026000000}"/>
            </a:ext>
          </a:extLst>
        </xdr:cNvPr>
        <xdr:cNvCxnSpPr/>
      </xdr:nvCxnSpPr>
      <xdr:spPr>
        <a:xfrm>
          <a:off x="3848100" y="5829300"/>
          <a:ext cx="41910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47625</xdr:colOff>
      <xdr:row>38</xdr:row>
      <xdr:rowOff>0</xdr:rowOff>
    </xdr:from>
    <xdr:to>
      <xdr:col>23</xdr:col>
      <xdr:colOff>104775</xdr:colOff>
      <xdr:row>38</xdr:row>
      <xdr:rowOff>0</xdr:rowOff>
    </xdr:to>
    <xdr:cxnSp macro="">
      <xdr:nvCxnSpPr>
        <xdr:cNvPr id="39" name="直線コネクタ 51">
          <a:extLst>
            <a:ext uri="{FF2B5EF4-FFF2-40B4-BE49-F238E27FC236}">
              <a16:creationId xmlns:a16="http://schemas.microsoft.com/office/drawing/2014/main" id="{00000000-0008-0000-0300-000027000000}"/>
            </a:ext>
          </a:extLst>
        </xdr:cNvPr>
        <xdr:cNvCxnSpPr/>
      </xdr:nvCxnSpPr>
      <xdr:spPr>
        <a:xfrm>
          <a:off x="3848100" y="6153150"/>
          <a:ext cx="41910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47625</xdr:colOff>
      <xdr:row>40</xdr:row>
      <xdr:rowOff>0</xdr:rowOff>
    </xdr:from>
    <xdr:to>
      <xdr:col>23</xdr:col>
      <xdr:colOff>104775</xdr:colOff>
      <xdr:row>40</xdr:row>
      <xdr:rowOff>0</xdr:rowOff>
    </xdr:to>
    <xdr:cxnSp macro="">
      <xdr:nvCxnSpPr>
        <xdr:cNvPr id="40" name="直線コネクタ 52">
          <a:extLst>
            <a:ext uri="{FF2B5EF4-FFF2-40B4-BE49-F238E27FC236}">
              <a16:creationId xmlns:a16="http://schemas.microsoft.com/office/drawing/2014/main" id="{00000000-0008-0000-0300-000028000000}"/>
            </a:ext>
          </a:extLst>
        </xdr:cNvPr>
        <xdr:cNvCxnSpPr/>
      </xdr:nvCxnSpPr>
      <xdr:spPr>
        <a:xfrm>
          <a:off x="3848100" y="6477000"/>
          <a:ext cx="41910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47625</xdr:colOff>
      <xdr:row>42</xdr:row>
      <xdr:rowOff>0</xdr:rowOff>
    </xdr:from>
    <xdr:to>
      <xdr:col>23</xdr:col>
      <xdr:colOff>104775</xdr:colOff>
      <xdr:row>42</xdr:row>
      <xdr:rowOff>0</xdr:rowOff>
    </xdr:to>
    <xdr:cxnSp macro="">
      <xdr:nvCxnSpPr>
        <xdr:cNvPr id="41" name="直線コネクタ 53">
          <a:extLst>
            <a:ext uri="{FF2B5EF4-FFF2-40B4-BE49-F238E27FC236}">
              <a16:creationId xmlns:a16="http://schemas.microsoft.com/office/drawing/2014/main" id="{00000000-0008-0000-0300-000029000000}"/>
            </a:ext>
          </a:extLst>
        </xdr:cNvPr>
        <xdr:cNvCxnSpPr/>
      </xdr:nvCxnSpPr>
      <xdr:spPr>
        <a:xfrm>
          <a:off x="3848100" y="6800850"/>
          <a:ext cx="41910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47625</xdr:colOff>
      <xdr:row>32</xdr:row>
      <xdr:rowOff>0</xdr:rowOff>
    </xdr:from>
    <xdr:to>
      <xdr:col>23</xdr:col>
      <xdr:colOff>104775</xdr:colOff>
      <xdr:row>32</xdr:row>
      <xdr:rowOff>0</xdr:rowOff>
    </xdr:to>
    <xdr:cxnSp macro="">
      <xdr:nvCxnSpPr>
        <xdr:cNvPr id="42" name="直線コネクタ 54">
          <a:extLst>
            <a:ext uri="{FF2B5EF4-FFF2-40B4-BE49-F238E27FC236}">
              <a16:creationId xmlns:a16="http://schemas.microsoft.com/office/drawing/2014/main" id="{00000000-0008-0000-0300-00002A000000}"/>
            </a:ext>
          </a:extLst>
        </xdr:cNvPr>
        <xdr:cNvCxnSpPr/>
      </xdr:nvCxnSpPr>
      <xdr:spPr>
        <a:xfrm>
          <a:off x="3848100" y="5181600"/>
          <a:ext cx="41910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47625</xdr:colOff>
      <xdr:row>34</xdr:row>
      <xdr:rowOff>0</xdr:rowOff>
    </xdr:from>
    <xdr:to>
      <xdr:col>23</xdr:col>
      <xdr:colOff>104775</xdr:colOff>
      <xdr:row>34</xdr:row>
      <xdr:rowOff>0</xdr:rowOff>
    </xdr:to>
    <xdr:cxnSp macro="">
      <xdr:nvCxnSpPr>
        <xdr:cNvPr id="43" name="直線コネクタ 55">
          <a:extLst>
            <a:ext uri="{FF2B5EF4-FFF2-40B4-BE49-F238E27FC236}">
              <a16:creationId xmlns:a16="http://schemas.microsoft.com/office/drawing/2014/main" id="{00000000-0008-0000-0300-00002B000000}"/>
            </a:ext>
          </a:extLst>
        </xdr:cNvPr>
        <xdr:cNvCxnSpPr/>
      </xdr:nvCxnSpPr>
      <xdr:spPr>
        <a:xfrm>
          <a:off x="3848100" y="5505450"/>
          <a:ext cx="41910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47625</xdr:colOff>
      <xdr:row>34</xdr:row>
      <xdr:rowOff>0</xdr:rowOff>
    </xdr:from>
    <xdr:to>
      <xdr:col>23</xdr:col>
      <xdr:colOff>104775</xdr:colOff>
      <xdr:row>34</xdr:row>
      <xdr:rowOff>0</xdr:rowOff>
    </xdr:to>
    <xdr:cxnSp macro="">
      <xdr:nvCxnSpPr>
        <xdr:cNvPr id="44" name="直線コネクタ 56">
          <a:extLst>
            <a:ext uri="{FF2B5EF4-FFF2-40B4-BE49-F238E27FC236}">
              <a16:creationId xmlns:a16="http://schemas.microsoft.com/office/drawing/2014/main" id="{00000000-0008-0000-0300-00002C000000}"/>
            </a:ext>
          </a:extLst>
        </xdr:cNvPr>
        <xdr:cNvCxnSpPr/>
      </xdr:nvCxnSpPr>
      <xdr:spPr>
        <a:xfrm>
          <a:off x="3848100" y="5505450"/>
          <a:ext cx="41910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47625</xdr:colOff>
      <xdr:row>36</xdr:row>
      <xdr:rowOff>0</xdr:rowOff>
    </xdr:from>
    <xdr:to>
      <xdr:col>23</xdr:col>
      <xdr:colOff>104775</xdr:colOff>
      <xdr:row>36</xdr:row>
      <xdr:rowOff>0</xdr:rowOff>
    </xdr:to>
    <xdr:cxnSp macro="">
      <xdr:nvCxnSpPr>
        <xdr:cNvPr id="45" name="直線コネクタ 57">
          <a:extLst>
            <a:ext uri="{FF2B5EF4-FFF2-40B4-BE49-F238E27FC236}">
              <a16:creationId xmlns:a16="http://schemas.microsoft.com/office/drawing/2014/main" id="{00000000-0008-0000-0300-00002D000000}"/>
            </a:ext>
          </a:extLst>
        </xdr:cNvPr>
        <xdr:cNvCxnSpPr/>
      </xdr:nvCxnSpPr>
      <xdr:spPr>
        <a:xfrm>
          <a:off x="3848100" y="5829300"/>
          <a:ext cx="41910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47625</xdr:colOff>
      <xdr:row>36</xdr:row>
      <xdr:rowOff>0</xdr:rowOff>
    </xdr:from>
    <xdr:to>
      <xdr:col>23</xdr:col>
      <xdr:colOff>104775</xdr:colOff>
      <xdr:row>36</xdr:row>
      <xdr:rowOff>0</xdr:rowOff>
    </xdr:to>
    <xdr:cxnSp macro="">
      <xdr:nvCxnSpPr>
        <xdr:cNvPr id="46" name="直線コネクタ 58">
          <a:extLst>
            <a:ext uri="{FF2B5EF4-FFF2-40B4-BE49-F238E27FC236}">
              <a16:creationId xmlns:a16="http://schemas.microsoft.com/office/drawing/2014/main" id="{00000000-0008-0000-0300-00002E000000}"/>
            </a:ext>
          </a:extLst>
        </xdr:cNvPr>
        <xdr:cNvCxnSpPr/>
      </xdr:nvCxnSpPr>
      <xdr:spPr>
        <a:xfrm>
          <a:off x="3848100" y="5829300"/>
          <a:ext cx="41910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47625</xdr:colOff>
      <xdr:row>38</xdr:row>
      <xdr:rowOff>0</xdr:rowOff>
    </xdr:from>
    <xdr:to>
      <xdr:col>23</xdr:col>
      <xdr:colOff>104775</xdr:colOff>
      <xdr:row>38</xdr:row>
      <xdr:rowOff>0</xdr:rowOff>
    </xdr:to>
    <xdr:cxnSp macro="">
      <xdr:nvCxnSpPr>
        <xdr:cNvPr id="47" name="直線コネクタ 59">
          <a:extLst>
            <a:ext uri="{FF2B5EF4-FFF2-40B4-BE49-F238E27FC236}">
              <a16:creationId xmlns:a16="http://schemas.microsoft.com/office/drawing/2014/main" id="{00000000-0008-0000-0300-00002F000000}"/>
            </a:ext>
          </a:extLst>
        </xdr:cNvPr>
        <xdr:cNvCxnSpPr/>
      </xdr:nvCxnSpPr>
      <xdr:spPr>
        <a:xfrm>
          <a:off x="3848100" y="6153150"/>
          <a:ext cx="41910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47625</xdr:colOff>
      <xdr:row>38</xdr:row>
      <xdr:rowOff>0</xdr:rowOff>
    </xdr:from>
    <xdr:to>
      <xdr:col>23</xdr:col>
      <xdr:colOff>104775</xdr:colOff>
      <xdr:row>38</xdr:row>
      <xdr:rowOff>0</xdr:rowOff>
    </xdr:to>
    <xdr:cxnSp macro="">
      <xdr:nvCxnSpPr>
        <xdr:cNvPr id="48" name="直線コネクタ 60">
          <a:extLst>
            <a:ext uri="{FF2B5EF4-FFF2-40B4-BE49-F238E27FC236}">
              <a16:creationId xmlns:a16="http://schemas.microsoft.com/office/drawing/2014/main" id="{00000000-0008-0000-0300-000030000000}"/>
            </a:ext>
          </a:extLst>
        </xdr:cNvPr>
        <xdr:cNvCxnSpPr/>
      </xdr:nvCxnSpPr>
      <xdr:spPr>
        <a:xfrm>
          <a:off x="3848100" y="6153150"/>
          <a:ext cx="41910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47625</xdr:colOff>
      <xdr:row>40</xdr:row>
      <xdr:rowOff>0</xdr:rowOff>
    </xdr:from>
    <xdr:to>
      <xdr:col>23</xdr:col>
      <xdr:colOff>104775</xdr:colOff>
      <xdr:row>40</xdr:row>
      <xdr:rowOff>0</xdr:rowOff>
    </xdr:to>
    <xdr:cxnSp macro="">
      <xdr:nvCxnSpPr>
        <xdr:cNvPr id="49" name="直線コネクタ 61">
          <a:extLst>
            <a:ext uri="{FF2B5EF4-FFF2-40B4-BE49-F238E27FC236}">
              <a16:creationId xmlns:a16="http://schemas.microsoft.com/office/drawing/2014/main" id="{00000000-0008-0000-0300-000031000000}"/>
            </a:ext>
          </a:extLst>
        </xdr:cNvPr>
        <xdr:cNvCxnSpPr/>
      </xdr:nvCxnSpPr>
      <xdr:spPr>
        <a:xfrm>
          <a:off x="3848100" y="6477000"/>
          <a:ext cx="41910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47625</xdr:colOff>
      <xdr:row>40</xdr:row>
      <xdr:rowOff>0</xdr:rowOff>
    </xdr:from>
    <xdr:to>
      <xdr:col>23</xdr:col>
      <xdr:colOff>104775</xdr:colOff>
      <xdr:row>40</xdr:row>
      <xdr:rowOff>0</xdr:rowOff>
    </xdr:to>
    <xdr:cxnSp macro="">
      <xdr:nvCxnSpPr>
        <xdr:cNvPr id="50" name="直線コネクタ 62">
          <a:extLst>
            <a:ext uri="{FF2B5EF4-FFF2-40B4-BE49-F238E27FC236}">
              <a16:creationId xmlns:a16="http://schemas.microsoft.com/office/drawing/2014/main" id="{00000000-0008-0000-0300-000032000000}"/>
            </a:ext>
          </a:extLst>
        </xdr:cNvPr>
        <xdr:cNvCxnSpPr/>
      </xdr:nvCxnSpPr>
      <xdr:spPr>
        <a:xfrm>
          <a:off x="3848100" y="6477000"/>
          <a:ext cx="41910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47625</xdr:colOff>
      <xdr:row>42</xdr:row>
      <xdr:rowOff>0</xdr:rowOff>
    </xdr:from>
    <xdr:to>
      <xdr:col>23</xdr:col>
      <xdr:colOff>104775</xdr:colOff>
      <xdr:row>42</xdr:row>
      <xdr:rowOff>0</xdr:rowOff>
    </xdr:to>
    <xdr:cxnSp macro="">
      <xdr:nvCxnSpPr>
        <xdr:cNvPr id="51" name="直線コネクタ 63">
          <a:extLst>
            <a:ext uri="{FF2B5EF4-FFF2-40B4-BE49-F238E27FC236}">
              <a16:creationId xmlns:a16="http://schemas.microsoft.com/office/drawing/2014/main" id="{00000000-0008-0000-0300-000033000000}"/>
            </a:ext>
          </a:extLst>
        </xdr:cNvPr>
        <xdr:cNvCxnSpPr/>
      </xdr:nvCxnSpPr>
      <xdr:spPr>
        <a:xfrm>
          <a:off x="3848100" y="6800850"/>
          <a:ext cx="41910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47625</xdr:colOff>
      <xdr:row>42</xdr:row>
      <xdr:rowOff>0</xdr:rowOff>
    </xdr:from>
    <xdr:to>
      <xdr:col>23</xdr:col>
      <xdr:colOff>104775</xdr:colOff>
      <xdr:row>42</xdr:row>
      <xdr:rowOff>0</xdr:rowOff>
    </xdr:to>
    <xdr:cxnSp macro="">
      <xdr:nvCxnSpPr>
        <xdr:cNvPr id="52" name="直線コネクタ 64">
          <a:extLst>
            <a:ext uri="{FF2B5EF4-FFF2-40B4-BE49-F238E27FC236}">
              <a16:creationId xmlns:a16="http://schemas.microsoft.com/office/drawing/2014/main" id="{00000000-0008-0000-0300-000034000000}"/>
            </a:ext>
          </a:extLst>
        </xdr:cNvPr>
        <xdr:cNvCxnSpPr/>
      </xdr:nvCxnSpPr>
      <xdr:spPr>
        <a:xfrm>
          <a:off x="3848100" y="6800850"/>
          <a:ext cx="41910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9525</xdr:colOff>
      <xdr:row>36</xdr:row>
      <xdr:rowOff>152400</xdr:rowOff>
    </xdr:from>
    <xdr:to>
      <xdr:col>15</xdr:col>
      <xdr:colOff>171449</xdr:colOff>
      <xdr:row>37</xdr:row>
      <xdr:rowOff>142875</xdr:rowOff>
    </xdr:to>
    <xdr:sp macro="" textlink="">
      <xdr:nvSpPr>
        <xdr:cNvPr id="53" name="正方形/長方形 67">
          <a:extLst>
            <a:ext uri="{FF2B5EF4-FFF2-40B4-BE49-F238E27FC236}">
              <a16:creationId xmlns:a16="http://schemas.microsoft.com/office/drawing/2014/main" id="{00000000-0008-0000-0300-000035000000}"/>
            </a:ext>
          </a:extLst>
        </xdr:cNvPr>
        <xdr:cNvSpPr/>
      </xdr:nvSpPr>
      <xdr:spPr>
        <a:xfrm>
          <a:off x="2181225" y="5981700"/>
          <a:ext cx="704850" cy="152400"/>
        </a:xfrm>
        <a:prstGeom prst="rect">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overflow" horzOverflow="overflow" wrap="square" lIns="90170" tIns="46990" rIns="90170" bIns="46990" anchor="ctr"/>
        <a:lstStyle/>
        <a:p>
          <a:pPr algn="l">
            <a:lnSpc>
              <a:spcPct val="100000"/>
            </a:lnSpc>
          </a:pPr>
          <a:endParaRPr/>
        </a:p>
      </xdr:txBody>
    </xdr:sp>
    <xdr:clientData/>
  </xdr:twoCellAnchor>
  <xdr:twoCellAnchor>
    <xdr:from>
      <xdr:col>16</xdr:col>
      <xdr:colOff>9525</xdr:colOff>
      <xdr:row>36</xdr:row>
      <xdr:rowOff>152400</xdr:rowOff>
    </xdr:from>
    <xdr:to>
      <xdr:col>19</xdr:col>
      <xdr:colOff>171449</xdr:colOff>
      <xdr:row>37</xdr:row>
      <xdr:rowOff>142875</xdr:rowOff>
    </xdr:to>
    <xdr:sp macro="" textlink="">
      <xdr:nvSpPr>
        <xdr:cNvPr id="54" name="正方形/長方形 68">
          <a:extLst>
            <a:ext uri="{FF2B5EF4-FFF2-40B4-BE49-F238E27FC236}">
              <a16:creationId xmlns:a16="http://schemas.microsoft.com/office/drawing/2014/main" id="{00000000-0008-0000-0300-000036000000}"/>
            </a:ext>
          </a:extLst>
        </xdr:cNvPr>
        <xdr:cNvSpPr/>
      </xdr:nvSpPr>
      <xdr:spPr>
        <a:xfrm>
          <a:off x="2905125" y="5981700"/>
          <a:ext cx="704850" cy="152400"/>
        </a:xfrm>
        <a:prstGeom prst="rect">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overflow" horzOverflow="overflow" wrap="square" lIns="90170" tIns="46990" rIns="90170" bIns="46990" anchor="ctr"/>
        <a:lstStyle/>
        <a:p>
          <a:pPr algn="l">
            <a:lnSpc>
              <a:spcPct val="100000"/>
            </a:lnSpc>
          </a:pPr>
          <a:endParaRPr/>
        </a:p>
      </xdr:txBody>
    </xdr:sp>
    <xdr:clientData/>
  </xdr:twoCellAnchor>
  <xdr:twoCellAnchor>
    <xdr:from>
      <xdr:col>20</xdr:col>
      <xdr:colOff>9525</xdr:colOff>
      <xdr:row>37</xdr:row>
      <xdr:rowOff>0</xdr:rowOff>
    </xdr:from>
    <xdr:to>
      <xdr:col>23</xdr:col>
      <xdr:colOff>171449</xdr:colOff>
      <xdr:row>37</xdr:row>
      <xdr:rowOff>152400</xdr:rowOff>
    </xdr:to>
    <xdr:sp macro="" textlink="">
      <xdr:nvSpPr>
        <xdr:cNvPr id="55" name="正方形/長方形 69">
          <a:extLst>
            <a:ext uri="{FF2B5EF4-FFF2-40B4-BE49-F238E27FC236}">
              <a16:creationId xmlns:a16="http://schemas.microsoft.com/office/drawing/2014/main" id="{00000000-0008-0000-0300-000037000000}"/>
            </a:ext>
          </a:extLst>
        </xdr:cNvPr>
        <xdr:cNvSpPr/>
      </xdr:nvSpPr>
      <xdr:spPr>
        <a:xfrm>
          <a:off x="3629025" y="5991225"/>
          <a:ext cx="704850" cy="152400"/>
        </a:xfrm>
        <a:prstGeom prst="rect">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overflow" horzOverflow="overflow" wrap="square" lIns="90170" tIns="46990" rIns="90170" bIns="46990" anchor="ctr"/>
        <a:lstStyle/>
        <a:p>
          <a:pPr algn="l">
            <a:lnSpc>
              <a:spcPct val="100000"/>
            </a:lnSpc>
          </a:pPr>
          <a:endParaRPr/>
        </a:p>
      </xdr:txBody>
    </xdr:sp>
    <xdr:clientData/>
  </xdr:twoCellAnchor>
  <xdr:twoCellAnchor>
    <xdr:from>
      <xdr:col>66</xdr:col>
      <xdr:colOff>47625</xdr:colOff>
      <xdr:row>22</xdr:row>
      <xdr:rowOff>0</xdr:rowOff>
    </xdr:from>
    <xdr:to>
      <xdr:col>68</xdr:col>
      <xdr:colOff>104775</xdr:colOff>
      <xdr:row>22</xdr:row>
      <xdr:rowOff>0</xdr:rowOff>
    </xdr:to>
    <xdr:cxnSp macro="">
      <xdr:nvCxnSpPr>
        <xdr:cNvPr id="56" name="直線コネクタ 65">
          <a:extLst>
            <a:ext uri="{FF2B5EF4-FFF2-40B4-BE49-F238E27FC236}">
              <a16:creationId xmlns:a16="http://schemas.microsoft.com/office/drawing/2014/main" id="{00000000-0008-0000-0300-000038000000}"/>
            </a:ext>
          </a:extLst>
        </xdr:cNvPr>
        <xdr:cNvCxnSpPr/>
      </xdr:nvCxnSpPr>
      <xdr:spPr>
        <a:xfrm>
          <a:off x="12144375" y="3562350"/>
          <a:ext cx="47625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66</xdr:col>
      <xdr:colOff>47625</xdr:colOff>
      <xdr:row>22</xdr:row>
      <xdr:rowOff>0</xdr:rowOff>
    </xdr:from>
    <xdr:to>
      <xdr:col>68</xdr:col>
      <xdr:colOff>104775</xdr:colOff>
      <xdr:row>22</xdr:row>
      <xdr:rowOff>0</xdr:rowOff>
    </xdr:to>
    <xdr:cxnSp macro="">
      <xdr:nvCxnSpPr>
        <xdr:cNvPr id="57" name="直線コネクタ 66">
          <a:extLst>
            <a:ext uri="{FF2B5EF4-FFF2-40B4-BE49-F238E27FC236}">
              <a16:creationId xmlns:a16="http://schemas.microsoft.com/office/drawing/2014/main" id="{00000000-0008-0000-0300-000039000000}"/>
            </a:ext>
          </a:extLst>
        </xdr:cNvPr>
        <xdr:cNvCxnSpPr/>
      </xdr:nvCxnSpPr>
      <xdr:spPr>
        <a:xfrm>
          <a:off x="12144375" y="3562350"/>
          <a:ext cx="47625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66</xdr:col>
      <xdr:colOff>47625</xdr:colOff>
      <xdr:row>22</xdr:row>
      <xdr:rowOff>0</xdr:rowOff>
    </xdr:from>
    <xdr:to>
      <xdr:col>68</xdr:col>
      <xdr:colOff>104775</xdr:colOff>
      <xdr:row>22</xdr:row>
      <xdr:rowOff>0</xdr:rowOff>
    </xdr:to>
    <xdr:cxnSp macro="">
      <xdr:nvCxnSpPr>
        <xdr:cNvPr id="58" name="直線コネクタ 70">
          <a:extLst>
            <a:ext uri="{FF2B5EF4-FFF2-40B4-BE49-F238E27FC236}">
              <a16:creationId xmlns:a16="http://schemas.microsoft.com/office/drawing/2014/main" id="{00000000-0008-0000-0300-00003A000000}"/>
            </a:ext>
          </a:extLst>
        </xdr:cNvPr>
        <xdr:cNvCxnSpPr/>
      </xdr:nvCxnSpPr>
      <xdr:spPr>
        <a:xfrm>
          <a:off x="12144375" y="3562350"/>
          <a:ext cx="47625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65</xdr:col>
      <xdr:colOff>171449</xdr:colOff>
      <xdr:row>5</xdr:row>
      <xdr:rowOff>38100</xdr:rowOff>
    </xdr:from>
    <xdr:to>
      <xdr:col>68</xdr:col>
      <xdr:colOff>57150</xdr:colOff>
      <xdr:row>6</xdr:row>
      <xdr:rowOff>123824</xdr:rowOff>
    </xdr:to>
    <xdr:sp macro="" textlink="">
      <xdr:nvSpPr>
        <xdr:cNvPr id="59" name="大かっこ 3">
          <a:extLst>
            <a:ext uri="{FF2B5EF4-FFF2-40B4-BE49-F238E27FC236}">
              <a16:creationId xmlns:a16="http://schemas.microsoft.com/office/drawing/2014/main" id="{00000000-0008-0000-0300-00003B000000}"/>
            </a:ext>
          </a:extLst>
        </xdr:cNvPr>
        <xdr:cNvSpPr/>
      </xdr:nvSpPr>
      <xdr:spPr>
        <a:xfrm>
          <a:off x="12058651" y="847725"/>
          <a:ext cx="514350" cy="247650"/>
        </a:xfrm>
        <a:prstGeom prst="bracketPair">
          <a:avLst>
            <a:gd name="adj" fmla="val 16667"/>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overflow" horzOverflow="overflow" wrap="square" lIns="90170" tIns="46990" rIns="90170" bIns="46990" anchor="ctr"/>
        <a:lstStyle/>
        <a:p>
          <a:pPr algn="l">
            <a:lnSpc>
              <a:spcPct val="100000"/>
            </a:lnSpc>
          </a:pPr>
          <a:endParaRPr/>
        </a:p>
      </xdr:txBody>
    </xdr:sp>
    <xdr:clientData/>
  </xdr:twoCellAnchor>
  <xdr:twoCellAnchor>
    <xdr:from>
      <xdr:col>70</xdr:col>
      <xdr:colOff>47625</xdr:colOff>
      <xdr:row>8</xdr:row>
      <xdr:rowOff>0</xdr:rowOff>
    </xdr:from>
    <xdr:to>
      <xdr:col>72</xdr:col>
      <xdr:colOff>104775</xdr:colOff>
      <xdr:row>8</xdr:row>
      <xdr:rowOff>0</xdr:rowOff>
    </xdr:to>
    <xdr:cxnSp macro="">
      <xdr:nvCxnSpPr>
        <xdr:cNvPr id="60" name="直線コネクタ 71">
          <a:extLst>
            <a:ext uri="{FF2B5EF4-FFF2-40B4-BE49-F238E27FC236}">
              <a16:creationId xmlns:a16="http://schemas.microsoft.com/office/drawing/2014/main" id="{00000000-0008-0000-0300-00003C000000}"/>
            </a:ext>
          </a:extLst>
        </xdr:cNvPr>
        <xdr:cNvCxnSpPr/>
      </xdr:nvCxnSpPr>
      <xdr:spPr>
        <a:xfrm>
          <a:off x="12982575" y="1295400"/>
          <a:ext cx="47625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70</xdr:col>
      <xdr:colOff>47625</xdr:colOff>
      <xdr:row>8</xdr:row>
      <xdr:rowOff>0</xdr:rowOff>
    </xdr:from>
    <xdr:to>
      <xdr:col>72</xdr:col>
      <xdr:colOff>104775</xdr:colOff>
      <xdr:row>8</xdr:row>
      <xdr:rowOff>0</xdr:rowOff>
    </xdr:to>
    <xdr:cxnSp macro="">
      <xdr:nvCxnSpPr>
        <xdr:cNvPr id="61" name="直線コネクタ 72">
          <a:extLst>
            <a:ext uri="{FF2B5EF4-FFF2-40B4-BE49-F238E27FC236}">
              <a16:creationId xmlns:a16="http://schemas.microsoft.com/office/drawing/2014/main" id="{00000000-0008-0000-0300-00003D000000}"/>
            </a:ext>
          </a:extLst>
        </xdr:cNvPr>
        <xdr:cNvCxnSpPr/>
      </xdr:nvCxnSpPr>
      <xdr:spPr>
        <a:xfrm>
          <a:off x="12982575" y="1295400"/>
          <a:ext cx="47625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70</xdr:col>
      <xdr:colOff>47625</xdr:colOff>
      <xdr:row>8</xdr:row>
      <xdr:rowOff>0</xdr:rowOff>
    </xdr:from>
    <xdr:to>
      <xdr:col>72</xdr:col>
      <xdr:colOff>104775</xdr:colOff>
      <xdr:row>8</xdr:row>
      <xdr:rowOff>0</xdr:rowOff>
    </xdr:to>
    <xdr:cxnSp macro="">
      <xdr:nvCxnSpPr>
        <xdr:cNvPr id="62" name="直線コネクタ 73">
          <a:extLst>
            <a:ext uri="{FF2B5EF4-FFF2-40B4-BE49-F238E27FC236}">
              <a16:creationId xmlns:a16="http://schemas.microsoft.com/office/drawing/2014/main" id="{00000000-0008-0000-0300-00003E000000}"/>
            </a:ext>
          </a:extLst>
        </xdr:cNvPr>
        <xdr:cNvCxnSpPr/>
      </xdr:nvCxnSpPr>
      <xdr:spPr>
        <a:xfrm>
          <a:off x="12982575" y="1295400"/>
          <a:ext cx="47625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70</xdr:col>
      <xdr:colOff>47625</xdr:colOff>
      <xdr:row>16</xdr:row>
      <xdr:rowOff>0</xdr:rowOff>
    </xdr:from>
    <xdr:to>
      <xdr:col>72</xdr:col>
      <xdr:colOff>104775</xdr:colOff>
      <xdr:row>16</xdr:row>
      <xdr:rowOff>0</xdr:rowOff>
    </xdr:to>
    <xdr:cxnSp macro="">
      <xdr:nvCxnSpPr>
        <xdr:cNvPr id="63" name="直線コネクタ 83">
          <a:extLst>
            <a:ext uri="{FF2B5EF4-FFF2-40B4-BE49-F238E27FC236}">
              <a16:creationId xmlns:a16="http://schemas.microsoft.com/office/drawing/2014/main" id="{00000000-0008-0000-0300-00003F000000}"/>
            </a:ext>
          </a:extLst>
        </xdr:cNvPr>
        <xdr:cNvCxnSpPr/>
      </xdr:nvCxnSpPr>
      <xdr:spPr>
        <a:xfrm>
          <a:off x="12982575" y="2590800"/>
          <a:ext cx="47625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70</xdr:col>
      <xdr:colOff>47625</xdr:colOff>
      <xdr:row>16</xdr:row>
      <xdr:rowOff>0</xdr:rowOff>
    </xdr:from>
    <xdr:to>
      <xdr:col>72</xdr:col>
      <xdr:colOff>104775</xdr:colOff>
      <xdr:row>16</xdr:row>
      <xdr:rowOff>0</xdr:rowOff>
    </xdr:to>
    <xdr:cxnSp macro="">
      <xdr:nvCxnSpPr>
        <xdr:cNvPr id="64" name="直線コネクタ 84">
          <a:extLst>
            <a:ext uri="{FF2B5EF4-FFF2-40B4-BE49-F238E27FC236}">
              <a16:creationId xmlns:a16="http://schemas.microsoft.com/office/drawing/2014/main" id="{00000000-0008-0000-0300-000040000000}"/>
            </a:ext>
          </a:extLst>
        </xdr:cNvPr>
        <xdr:cNvCxnSpPr/>
      </xdr:nvCxnSpPr>
      <xdr:spPr>
        <a:xfrm>
          <a:off x="12982575" y="2590800"/>
          <a:ext cx="47625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70</xdr:col>
      <xdr:colOff>47625</xdr:colOff>
      <xdr:row>16</xdr:row>
      <xdr:rowOff>0</xdr:rowOff>
    </xdr:from>
    <xdr:to>
      <xdr:col>72</xdr:col>
      <xdr:colOff>104775</xdr:colOff>
      <xdr:row>16</xdr:row>
      <xdr:rowOff>0</xdr:rowOff>
    </xdr:to>
    <xdr:cxnSp macro="">
      <xdr:nvCxnSpPr>
        <xdr:cNvPr id="65" name="直線コネクタ 85">
          <a:extLst>
            <a:ext uri="{FF2B5EF4-FFF2-40B4-BE49-F238E27FC236}">
              <a16:creationId xmlns:a16="http://schemas.microsoft.com/office/drawing/2014/main" id="{00000000-0008-0000-0300-000041000000}"/>
            </a:ext>
          </a:extLst>
        </xdr:cNvPr>
        <xdr:cNvCxnSpPr/>
      </xdr:nvCxnSpPr>
      <xdr:spPr>
        <a:xfrm>
          <a:off x="12982575" y="2590800"/>
          <a:ext cx="47625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70</xdr:col>
      <xdr:colOff>47625</xdr:colOff>
      <xdr:row>20</xdr:row>
      <xdr:rowOff>0</xdr:rowOff>
    </xdr:from>
    <xdr:to>
      <xdr:col>72</xdr:col>
      <xdr:colOff>104775</xdr:colOff>
      <xdr:row>20</xdr:row>
      <xdr:rowOff>0</xdr:rowOff>
    </xdr:to>
    <xdr:cxnSp macro="">
      <xdr:nvCxnSpPr>
        <xdr:cNvPr id="66" name="直線コネクタ 89">
          <a:extLst>
            <a:ext uri="{FF2B5EF4-FFF2-40B4-BE49-F238E27FC236}">
              <a16:creationId xmlns:a16="http://schemas.microsoft.com/office/drawing/2014/main" id="{00000000-0008-0000-0300-000042000000}"/>
            </a:ext>
          </a:extLst>
        </xdr:cNvPr>
        <xdr:cNvCxnSpPr/>
      </xdr:nvCxnSpPr>
      <xdr:spPr>
        <a:xfrm>
          <a:off x="12982575" y="3238500"/>
          <a:ext cx="47625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70</xdr:col>
      <xdr:colOff>47625</xdr:colOff>
      <xdr:row>20</xdr:row>
      <xdr:rowOff>0</xdr:rowOff>
    </xdr:from>
    <xdr:to>
      <xdr:col>72</xdr:col>
      <xdr:colOff>104775</xdr:colOff>
      <xdr:row>20</xdr:row>
      <xdr:rowOff>0</xdr:rowOff>
    </xdr:to>
    <xdr:cxnSp macro="">
      <xdr:nvCxnSpPr>
        <xdr:cNvPr id="67" name="直線コネクタ 90">
          <a:extLst>
            <a:ext uri="{FF2B5EF4-FFF2-40B4-BE49-F238E27FC236}">
              <a16:creationId xmlns:a16="http://schemas.microsoft.com/office/drawing/2014/main" id="{00000000-0008-0000-0300-000043000000}"/>
            </a:ext>
          </a:extLst>
        </xdr:cNvPr>
        <xdr:cNvCxnSpPr/>
      </xdr:nvCxnSpPr>
      <xdr:spPr>
        <a:xfrm>
          <a:off x="12982575" y="3238500"/>
          <a:ext cx="47625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70</xdr:col>
      <xdr:colOff>47625</xdr:colOff>
      <xdr:row>20</xdr:row>
      <xdr:rowOff>0</xdr:rowOff>
    </xdr:from>
    <xdr:to>
      <xdr:col>72</xdr:col>
      <xdr:colOff>104775</xdr:colOff>
      <xdr:row>20</xdr:row>
      <xdr:rowOff>0</xdr:rowOff>
    </xdr:to>
    <xdr:cxnSp macro="">
      <xdr:nvCxnSpPr>
        <xdr:cNvPr id="68" name="直線コネクタ 91">
          <a:extLst>
            <a:ext uri="{FF2B5EF4-FFF2-40B4-BE49-F238E27FC236}">
              <a16:creationId xmlns:a16="http://schemas.microsoft.com/office/drawing/2014/main" id="{00000000-0008-0000-0300-000044000000}"/>
            </a:ext>
          </a:extLst>
        </xdr:cNvPr>
        <xdr:cNvCxnSpPr/>
      </xdr:nvCxnSpPr>
      <xdr:spPr>
        <a:xfrm>
          <a:off x="12982575" y="3238500"/>
          <a:ext cx="47625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70</xdr:col>
      <xdr:colOff>47625</xdr:colOff>
      <xdr:row>26</xdr:row>
      <xdr:rowOff>0</xdr:rowOff>
    </xdr:from>
    <xdr:to>
      <xdr:col>72</xdr:col>
      <xdr:colOff>104775</xdr:colOff>
      <xdr:row>26</xdr:row>
      <xdr:rowOff>0</xdr:rowOff>
    </xdr:to>
    <xdr:cxnSp macro="">
      <xdr:nvCxnSpPr>
        <xdr:cNvPr id="69" name="直線コネクタ 98">
          <a:extLst>
            <a:ext uri="{FF2B5EF4-FFF2-40B4-BE49-F238E27FC236}">
              <a16:creationId xmlns:a16="http://schemas.microsoft.com/office/drawing/2014/main" id="{00000000-0008-0000-0300-000045000000}"/>
            </a:ext>
          </a:extLst>
        </xdr:cNvPr>
        <xdr:cNvCxnSpPr/>
      </xdr:nvCxnSpPr>
      <xdr:spPr>
        <a:xfrm>
          <a:off x="12982575" y="4210050"/>
          <a:ext cx="47625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70</xdr:col>
      <xdr:colOff>47625</xdr:colOff>
      <xdr:row>26</xdr:row>
      <xdr:rowOff>0</xdr:rowOff>
    </xdr:from>
    <xdr:to>
      <xdr:col>72</xdr:col>
      <xdr:colOff>104775</xdr:colOff>
      <xdr:row>26</xdr:row>
      <xdr:rowOff>0</xdr:rowOff>
    </xdr:to>
    <xdr:cxnSp macro="">
      <xdr:nvCxnSpPr>
        <xdr:cNvPr id="70" name="直線コネクタ 99">
          <a:extLst>
            <a:ext uri="{FF2B5EF4-FFF2-40B4-BE49-F238E27FC236}">
              <a16:creationId xmlns:a16="http://schemas.microsoft.com/office/drawing/2014/main" id="{00000000-0008-0000-0300-000046000000}"/>
            </a:ext>
          </a:extLst>
        </xdr:cNvPr>
        <xdr:cNvCxnSpPr/>
      </xdr:nvCxnSpPr>
      <xdr:spPr>
        <a:xfrm>
          <a:off x="12982575" y="4210050"/>
          <a:ext cx="47625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70</xdr:col>
      <xdr:colOff>47625</xdr:colOff>
      <xdr:row>26</xdr:row>
      <xdr:rowOff>0</xdr:rowOff>
    </xdr:from>
    <xdr:to>
      <xdr:col>72</xdr:col>
      <xdr:colOff>104775</xdr:colOff>
      <xdr:row>26</xdr:row>
      <xdr:rowOff>0</xdr:rowOff>
    </xdr:to>
    <xdr:cxnSp macro="">
      <xdr:nvCxnSpPr>
        <xdr:cNvPr id="71" name="直線コネクタ 100">
          <a:extLst>
            <a:ext uri="{FF2B5EF4-FFF2-40B4-BE49-F238E27FC236}">
              <a16:creationId xmlns:a16="http://schemas.microsoft.com/office/drawing/2014/main" id="{00000000-0008-0000-0300-000047000000}"/>
            </a:ext>
          </a:extLst>
        </xdr:cNvPr>
        <xdr:cNvCxnSpPr/>
      </xdr:nvCxnSpPr>
      <xdr:spPr>
        <a:xfrm>
          <a:off x="12982575" y="4210050"/>
          <a:ext cx="47625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74</xdr:col>
      <xdr:colOff>47625</xdr:colOff>
      <xdr:row>10</xdr:row>
      <xdr:rowOff>0</xdr:rowOff>
    </xdr:from>
    <xdr:to>
      <xdr:col>76</xdr:col>
      <xdr:colOff>104775</xdr:colOff>
      <xdr:row>10</xdr:row>
      <xdr:rowOff>0</xdr:rowOff>
    </xdr:to>
    <xdr:cxnSp macro="">
      <xdr:nvCxnSpPr>
        <xdr:cNvPr id="72" name="直線コネクタ 104">
          <a:extLst>
            <a:ext uri="{FF2B5EF4-FFF2-40B4-BE49-F238E27FC236}">
              <a16:creationId xmlns:a16="http://schemas.microsoft.com/office/drawing/2014/main" id="{00000000-0008-0000-0300-000048000000}"/>
            </a:ext>
          </a:extLst>
        </xdr:cNvPr>
        <xdr:cNvCxnSpPr/>
      </xdr:nvCxnSpPr>
      <xdr:spPr>
        <a:xfrm>
          <a:off x="13820775" y="1619250"/>
          <a:ext cx="47625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74</xdr:col>
      <xdr:colOff>47625</xdr:colOff>
      <xdr:row>10</xdr:row>
      <xdr:rowOff>0</xdr:rowOff>
    </xdr:from>
    <xdr:to>
      <xdr:col>76</xdr:col>
      <xdr:colOff>104775</xdr:colOff>
      <xdr:row>10</xdr:row>
      <xdr:rowOff>0</xdr:rowOff>
    </xdr:to>
    <xdr:cxnSp macro="">
      <xdr:nvCxnSpPr>
        <xdr:cNvPr id="73" name="直線コネクタ 105">
          <a:extLst>
            <a:ext uri="{FF2B5EF4-FFF2-40B4-BE49-F238E27FC236}">
              <a16:creationId xmlns:a16="http://schemas.microsoft.com/office/drawing/2014/main" id="{00000000-0008-0000-0300-000049000000}"/>
            </a:ext>
          </a:extLst>
        </xdr:cNvPr>
        <xdr:cNvCxnSpPr/>
      </xdr:nvCxnSpPr>
      <xdr:spPr>
        <a:xfrm>
          <a:off x="13820775" y="1619250"/>
          <a:ext cx="47625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74</xdr:col>
      <xdr:colOff>47625</xdr:colOff>
      <xdr:row>10</xdr:row>
      <xdr:rowOff>0</xdr:rowOff>
    </xdr:from>
    <xdr:to>
      <xdr:col>76</xdr:col>
      <xdr:colOff>104775</xdr:colOff>
      <xdr:row>10</xdr:row>
      <xdr:rowOff>0</xdr:rowOff>
    </xdr:to>
    <xdr:cxnSp macro="">
      <xdr:nvCxnSpPr>
        <xdr:cNvPr id="74" name="直線コネクタ 106">
          <a:extLst>
            <a:ext uri="{FF2B5EF4-FFF2-40B4-BE49-F238E27FC236}">
              <a16:creationId xmlns:a16="http://schemas.microsoft.com/office/drawing/2014/main" id="{00000000-0008-0000-0300-00004A000000}"/>
            </a:ext>
          </a:extLst>
        </xdr:cNvPr>
        <xdr:cNvCxnSpPr/>
      </xdr:nvCxnSpPr>
      <xdr:spPr>
        <a:xfrm>
          <a:off x="13820775" y="1619250"/>
          <a:ext cx="47625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74</xdr:col>
      <xdr:colOff>47625</xdr:colOff>
      <xdr:row>12</xdr:row>
      <xdr:rowOff>0</xdr:rowOff>
    </xdr:from>
    <xdr:to>
      <xdr:col>76</xdr:col>
      <xdr:colOff>104775</xdr:colOff>
      <xdr:row>12</xdr:row>
      <xdr:rowOff>0</xdr:rowOff>
    </xdr:to>
    <xdr:cxnSp macro="">
      <xdr:nvCxnSpPr>
        <xdr:cNvPr id="75" name="直線コネクタ 107">
          <a:extLst>
            <a:ext uri="{FF2B5EF4-FFF2-40B4-BE49-F238E27FC236}">
              <a16:creationId xmlns:a16="http://schemas.microsoft.com/office/drawing/2014/main" id="{00000000-0008-0000-0300-00004B000000}"/>
            </a:ext>
          </a:extLst>
        </xdr:cNvPr>
        <xdr:cNvCxnSpPr/>
      </xdr:nvCxnSpPr>
      <xdr:spPr>
        <a:xfrm>
          <a:off x="13820775" y="1943100"/>
          <a:ext cx="47625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74</xdr:col>
      <xdr:colOff>47625</xdr:colOff>
      <xdr:row>12</xdr:row>
      <xdr:rowOff>0</xdr:rowOff>
    </xdr:from>
    <xdr:to>
      <xdr:col>76</xdr:col>
      <xdr:colOff>104775</xdr:colOff>
      <xdr:row>12</xdr:row>
      <xdr:rowOff>0</xdr:rowOff>
    </xdr:to>
    <xdr:cxnSp macro="">
      <xdr:nvCxnSpPr>
        <xdr:cNvPr id="76" name="直線コネクタ 108">
          <a:extLst>
            <a:ext uri="{FF2B5EF4-FFF2-40B4-BE49-F238E27FC236}">
              <a16:creationId xmlns:a16="http://schemas.microsoft.com/office/drawing/2014/main" id="{00000000-0008-0000-0300-00004C000000}"/>
            </a:ext>
          </a:extLst>
        </xdr:cNvPr>
        <xdr:cNvCxnSpPr/>
      </xdr:nvCxnSpPr>
      <xdr:spPr>
        <a:xfrm>
          <a:off x="13820775" y="1943100"/>
          <a:ext cx="47625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74</xdr:col>
      <xdr:colOff>47625</xdr:colOff>
      <xdr:row>12</xdr:row>
      <xdr:rowOff>0</xdr:rowOff>
    </xdr:from>
    <xdr:to>
      <xdr:col>76</xdr:col>
      <xdr:colOff>104775</xdr:colOff>
      <xdr:row>12</xdr:row>
      <xdr:rowOff>0</xdr:rowOff>
    </xdr:to>
    <xdr:cxnSp macro="">
      <xdr:nvCxnSpPr>
        <xdr:cNvPr id="77" name="直線コネクタ 109">
          <a:extLst>
            <a:ext uri="{FF2B5EF4-FFF2-40B4-BE49-F238E27FC236}">
              <a16:creationId xmlns:a16="http://schemas.microsoft.com/office/drawing/2014/main" id="{00000000-0008-0000-0300-00004D000000}"/>
            </a:ext>
          </a:extLst>
        </xdr:cNvPr>
        <xdr:cNvCxnSpPr/>
      </xdr:nvCxnSpPr>
      <xdr:spPr>
        <a:xfrm>
          <a:off x="13820775" y="1943100"/>
          <a:ext cx="47625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74</xdr:col>
      <xdr:colOff>47625</xdr:colOff>
      <xdr:row>18</xdr:row>
      <xdr:rowOff>0</xdr:rowOff>
    </xdr:from>
    <xdr:to>
      <xdr:col>76</xdr:col>
      <xdr:colOff>104775</xdr:colOff>
      <xdr:row>18</xdr:row>
      <xdr:rowOff>0</xdr:rowOff>
    </xdr:to>
    <xdr:cxnSp macro="">
      <xdr:nvCxnSpPr>
        <xdr:cNvPr id="78" name="直線コネクタ 116">
          <a:extLst>
            <a:ext uri="{FF2B5EF4-FFF2-40B4-BE49-F238E27FC236}">
              <a16:creationId xmlns:a16="http://schemas.microsoft.com/office/drawing/2014/main" id="{00000000-0008-0000-0300-00004E000000}"/>
            </a:ext>
          </a:extLst>
        </xdr:cNvPr>
        <xdr:cNvCxnSpPr/>
      </xdr:nvCxnSpPr>
      <xdr:spPr>
        <a:xfrm>
          <a:off x="13820775" y="2914650"/>
          <a:ext cx="47625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74</xdr:col>
      <xdr:colOff>47625</xdr:colOff>
      <xdr:row>18</xdr:row>
      <xdr:rowOff>0</xdr:rowOff>
    </xdr:from>
    <xdr:to>
      <xdr:col>76</xdr:col>
      <xdr:colOff>104775</xdr:colOff>
      <xdr:row>18</xdr:row>
      <xdr:rowOff>0</xdr:rowOff>
    </xdr:to>
    <xdr:cxnSp macro="">
      <xdr:nvCxnSpPr>
        <xdr:cNvPr id="79" name="直線コネクタ 117">
          <a:extLst>
            <a:ext uri="{FF2B5EF4-FFF2-40B4-BE49-F238E27FC236}">
              <a16:creationId xmlns:a16="http://schemas.microsoft.com/office/drawing/2014/main" id="{00000000-0008-0000-0300-00004F000000}"/>
            </a:ext>
          </a:extLst>
        </xdr:cNvPr>
        <xdr:cNvCxnSpPr/>
      </xdr:nvCxnSpPr>
      <xdr:spPr>
        <a:xfrm>
          <a:off x="13820775" y="2914650"/>
          <a:ext cx="47625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74</xdr:col>
      <xdr:colOff>47625</xdr:colOff>
      <xdr:row>18</xdr:row>
      <xdr:rowOff>0</xdr:rowOff>
    </xdr:from>
    <xdr:to>
      <xdr:col>76</xdr:col>
      <xdr:colOff>104775</xdr:colOff>
      <xdr:row>18</xdr:row>
      <xdr:rowOff>0</xdr:rowOff>
    </xdr:to>
    <xdr:cxnSp macro="">
      <xdr:nvCxnSpPr>
        <xdr:cNvPr id="80" name="直線コネクタ 118">
          <a:extLst>
            <a:ext uri="{FF2B5EF4-FFF2-40B4-BE49-F238E27FC236}">
              <a16:creationId xmlns:a16="http://schemas.microsoft.com/office/drawing/2014/main" id="{00000000-0008-0000-0300-000050000000}"/>
            </a:ext>
          </a:extLst>
        </xdr:cNvPr>
        <xdr:cNvCxnSpPr/>
      </xdr:nvCxnSpPr>
      <xdr:spPr>
        <a:xfrm>
          <a:off x="13820775" y="2914650"/>
          <a:ext cx="47625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74</xdr:col>
      <xdr:colOff>47625</xdr:colOff>
      <xdr:row>22</xdr:row>
      <xdr:rowOff>0</xdr:rowOff>
    </xdr:from>
    <xdr:to>
      <xdr:col>76</xdr:col>
      <xdr:colOff>104775</xdr:colOff>
      <xdr:row>22</xdr:row>
      <xdr:rowOff>0</xdr:rowOff>
    </xdr:to>
    <xdr:cxnSp macro="">
      <xdr:nvCxnSpPr>
        <xdr:cNvPr id="81" name="直線コネクタ 122">
          <a:extLst>
            <a:ext uri="{FF2B5EF4-FFF2-40B4-BE49-F238E27FC236}">
              <a16:creationId xmlns:a16="http://schemas.microsoft.com/office/drawing/2014/main" id="{00000000-0008-0000-0300-000051000000}"/>
            </a:ext>
          </a:extLst>
        </xdr:cNvPr>
        <xdr:cNvCxnSpPr/>
      </xdr:nvCxnSpPr>
      <xdr:spPr>
        <a:xfrm>
          <a:off x="13820775" y="3562350"/>
          <a:ext cx="47625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74</xdr:col>
      <xdr:colOff>47625</xdr:colOff>
      <xdr:row>22</xdr:row>
      <xdr:rowOff>0</xdr:rowOff>
    </xdr:from>
    <xdr:to>
      <xdr:col>76</xdr:col>
      <xdr:colOff>104775</xdr:colOff>
      <xdr:row>22</xdr:row>
      <xdr:rowOff>0</xdr:rowOff>
    </xdr:to>
    <xdr:cxnSp macro="">
      <xdr:nvCxnSpPr>
        <xdr:cNvPr id="82" name="直線コネクタ 123">
          <a:extLst>
            <a:ext uri="{FF2B5EF4-FFF2-40B4-BE49-F238E27FC236}">
              <a16:creationId xmlns:a16="http://schemas.microsoft.com/office/drawing/2014/main" id="{00000000-0008-0000-0300-000052000000}"/>
            </a:ext>
          </a:extLst>
        </xdr:cNvPr>
        <xdr:cNvCxnSpPr/>
      </xdr:nvCxnSpPr>
      <xdr:spPr>
        <a:xfrm>
          <a:off x="13820775" y="3562350"/>
          <a:ext cx="47625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74</xdr:col>
      <xdr:colOff>47625</xdr:colOff>
      <xdr:row>22</xdr:row>
      <xdr:rowOff>0</xdr:rowOff>
    </xdr:from>
    <xdr:to>
      <xdr:col>76</xdr:col>
      <xdr:colOff>104775</xdr:colOff>
      <xdr:row>22</xdr:row>
      <xdr:rowOff>0</xdr:rowOff>
    </xdr:to>
    <xdr:cxnSp macro="">
      <xdr:nvCxnSpPr>
        <xdr:cNvPr id="83" name="直線コネクタ 124">
          <a:extLst>
            <a:ext uri="{FF2B5EF4-FFF2-40B4-BE49-F238E27FC236}">
              <a16:creationId xmlns:a16="http://schemas.microsoft.com/office/drawing/2014/main" id="{00000000-0008-0000-0300-000053000000}"/>
            </a:ext>
          </a:extLst>
        </xdr:cNvPr>
        <xdr:cNvCxnSpPr/>
      </xdr:nvCxnSpPr>
      <xdr:spPr>
        <a:xfrm>
          <a:off x="13820775" y="3562350"/>
          <a:ext cx="47625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74</xdr:col>
      <xdr:colOff>47625</xdr:colOff>
      <xdr:row>24</xdr:row>
      <xdr:rowOff>0</xdr:rowOff>
    </xdr:from>
    <xdr:to>
      <xdr:col>76</xdr:col>
      <xdr:colOff>104775</xdr:colOff>
      <xdr:row>24</xdr:row>
      <xdr:rowOff>0</xdr:rowOff>
    </xdr:to>
    <xdr:cxnSp macro="">
      <xdr:nvCxnSpPr>
        <xdr:cNvPr id="84" name="直線コネクタ 125">
          <a:extLst>
            <a:ext uri="{FF2B5EF4-FFF2-40B4-BE49-F238E27FC236}">
              <a16:creationId xmlns:a16="http://schemas.microsoft.com/office/drawing/2014/main" id="{00000000-0008-0000-0300-000054000000}"/>
            </a:ext>
          </a:extLst>
        </xdr:cNvPr>
        <xdr:cNvCxnSpPr/>
      </xdr:nvCxnSpPr>
      <xdr:spPr>
        <a:xfrm>
          <a:off x="13820775" y="3886200"/>
          <a:ext cx="47625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74</xdr:col>
      <xdr:colOff>47625</xdr:colOff>
      <xdr:row>24</xdr:row>
      <xdr:rowOff>0</xdr:rowOff>
    </xdr:from>
    <xdr:to>
      <xdr:col>76</xdr:col>
      <xdr:colOff>104775</xdr:colOff>
      <xdr:row>24</xdr:row>
      <xdr:rowOff>0</xdr:rowOff>
    </xdr:to>
    <xdr:cxnSp macro="">
      <xdr:nvCxnSpPr>
        <xdr:cNvPr id="85" name="直線コネクタ 126">
          <a:extLst>
            <a:ext uri="{FF2B5EF4-FFF2-40B4-BE49-F238E27FC236}">
              <a16:creationId xmlns:a16="http://schemas.microsoft.com/office/drawing/2014/main" id="{00000000-0008-0000-0300-000055000000}"/>
            </a:ext>
          </a:extLst>
        </xdr:cNvPr>
        <xdr:cNvCxnSpPr/>
      </xdr:nvCxnSpPr>
      <xdr:spPr>
        <a:xfrm>
          <a:off x="13820775" y="3886200"/>
          <a:ext cx="47625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74</xdr:col>
      <xdr:colOff>47625</xdr:colOff>
      <xdr:row>24</xdr:row>
      <xdr:rowOff>0</xdr:rowOff>
    </xdr:from>
    <xdr:to>
      <xdr:col>76</xdr:col>
      <xdr:colOff>104775</xdr:colOff>
      <xdr:row>24</xdr:row>
      <xdr:rowOff>0</xdr:rowOff>
    </xdr:to>
    <xdr:cxnSp macro="">
      <xdr:nvCxnSpPr>
        <xdr:cNvPr id="86" name="直線コネクタ 127">
          <a:extLst>
            <a:ext uri="{FF2B5EF4-FFF2-40B4-BE49-F238E27FC236}">
              <a16:creationId xmlns:a16="http://schemas.microsoft.com/office/drawing/2014/main" id="{00000000-0008-0000-0300-000056000000}"/>
            </a:ext>
          </a:extLst>
        </xdr:cNvPr>
        <xdr:cNvCxnSpPr/>
      </xdr:nvCxnSpPr>
      <xdr:spPr>
        <a:xfrm>
          <a:off x="13820775" y="3886200"/>
          <a:ext cx="47625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74</xdr:col>
      <xdr:colOff>47625</xdr:colOff>
      <xdr:row>26</xdr:row>
      <xdr:rowOff>0</xdr:rowOff>
    </xdr:from>
    <xdr:to>
      <xdr:col>76</xdr:col>
      <xdr:colOff>104775</xdr:colOff>
      <xdr:row>26</xdr:row>
      <xdr:rowOff>0</xdr:rowOff>
    </xdr:to>
    <xdr:cxnSp macro="">
      <xdr:nvCxnSpPr>
        <xdr:cNvPr id="87" name="直線コネクタ 128">
          <a:extLst>
            <a:ext uri="{FF2B5EF4-FFF2-40B4-BE49-F238E27FC236}">
              <a16:creationId xmlns:a16="http://schemas.microsoft.com/office/drawing/2014/main" id="{00000000-0008-0000-0300-000057000000}"/>
            </a:ext>
          </a:extLst>
        </xdr:cNvPr>
        <xdr:cNvCxnSpPr/>
      </xdr:nvCxnSpPr>
      <xdr:spPr>
        <a:xfrm>
          <a:off x="13820775" y="4210050"/>
          <a:ext cx="47625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74</xdr:col>
      <xdr:colOff>47625</xdr:colOff>
      <xdr:row>26</xdr:row>
      <xdr:rowOff>0</xdr:rowOff>
    </xdr:from>
    <xdr:to>
      <xdr:col>76</xdr:col>
      <xdr:colOff>104775</xdr:colOff>
      <xdr:row>26</xdr:row>
      <xdr:rowOff>0</xdr:rowOff>
    </xdr:to>
    <xdr:cxnSp macro="">
      <xdr:nvCxnSpPr>
        <xdr:cNvPr id="88" name="直線コネクタ 129">
          <a:extLst>
            <a:ext uri="{FF2B5EF4-FFF2-40B4-BE49-F238E27FC236}">
              <a16:creationId xmlns:a16="http://schemas.microsoft.com/office/drawing/2014/main" id="{00000000-0008-0000-0300-000058000000}"/>
            </a:ext>
          </a:extLst>
        </xdr:cNvPr>
        <xdr:cNvCxnSpPr/>
      </xdr:nvCxnSpPr>
      <xdr:spPr>
        <a:xfrm>
          <a:off x="13820775" y="4210050"/>
          <a:ext cx="47625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74</xdr:col>
      <xdr:colOff>47625</xdr:colOff>
      <xdr:row>26</xdr:row>
      <xdr:rowOff>0</xdr:rowOff>
    </xdr:from>
    <xdr:to>
      <xdr:col>76</xdr:col>
      <xdr:colOff>104775</xdr:colOff>
      <xdr:row>26</xdr:row>
      <xdr:rowOff>0</xdr:rowOff>
    </xdr:to>
    <xdr:cxnSp macro="">
      <xdr:nvCxnSpPr>
        <xdr:cNvPr id="89" name="直線コネクタ 130">
          <a:extLst>
            <a:ext uri="{FF2B5EF4-FFF2-40B4-BE49-F238E27FC236}">
              <a16:creationId xmlns:a16="http://schemas.microsoft.com/office/drawing/2014/main" id="{00000000-0008-0000-0300-000059000000}"/>
            </a:ext>
          </a:extLst>
        </xdr:cNvPr>
        <xdr:cNvCxnSpPr/>
      </xdr:nvCxnSpPr>
      <xdr:spPr>
        <a:xfrm>
          <a:off x="13820775" y="4210050"/>
          <a:ext cx="47625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78</xdr:col>
      <xdr:colOff>47625</xdr:colOff>
      <xdr:row>8</xdr:row>
      <xdr:rowOff>0</xdr:rowOff>
    </xdr:from>
    <xdr:to>
      <xdr:col>80</xdr:col>
      <xdr:colOff>104775</xdr:colOff>
      <xdr:row>8</xdr:row>
      <xdr:rowOff>0</xdr:rowOff>
    </xdr:to>
    <xdr:cxnSp macro="">
      <xdr:nvCxnSpPr>
        <xdr:cNvPr id="90" name="直線コネクタ 131">
          <a:extLst>
            <a:ext uri="{FF2B5EF4-FFF2-40B4-BE49-F238E27FC236}">
              <a16:creationId xmlns:a16="http://schemas.microsoft.com/office/drawing/2014/main" id="{00000000-0008-0000-0300-00005A000000}"/>
            </a:ext>
          </a:extLst>
        </xdr:cNvPr>
        <xdr:cNvCxnSpPr/>
      </xdr:nvCxnSpPr>
      <xdr:spPr>
        <a:xfrm>
          <a:off x="14658975" y="1295400"/>
          <a:ext cx="47625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78</xdr:col>
      <xdr:colOff>47625</xdr:colOff>
      <xdr:row>8</xdr:row>
      <xdr:rowOff>0</xdr:rowOff>
    </xdr:from>
    <xdr:to>
      <xdr:col>80</xdr:col>
      <xdr:colOff>104775</xdr:colOff>
      <xdr:row>8</xdr:row>
      <xdr:rowOff>0</xdr:rowOff>
    </xdr:to>
    <xdr:cxnSp macro="">
      <xdr:nvCxnSpPr>
        <xdr:cNvPr id="91" name="直線コネクタ 132">
          <a:extLst>
            <a:ext uri="{FF2B5EF4-FFF2-40B4-BE49-F238E27FC236}">
              <a16:creationId xmlns:a16="http://schemas.microsoft.com/office/drawing/2014/main" id="{00000000-0008-0000-0300-00005B000000}"/>
            </a:ext>
          </a:extLst>
        </xdr:cNvPr>
        <xdr:cNvCxnSpPr/>
      </xdr:nvCxnSpPr>
      <xdr:spPr>
        <a:xfrm>
          <a:off x="14658975" y="1295400"/>
          <a:ext cx="47625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78</xdr:col>
      <xdr:colOff>47625</xdr:colOff>
      <xdr:row>8</xdr:row>
      <xdr:rowOff>0</xdr:rowOff>
    </xdr:from>
    <xdr:to>
      <xdr:col>80</xdr:col>
      <xdr:colOff>104775</xdr:colOff>
      <xdr:row>8</xdr:row>
      <xdr:rowOff>0</xdr:rowOff>
    </xdr:to>
    <xdr:cxnSp macro="">
      <xdr:nvCxnSpPr>
        <xdr:cNvPr id="92" name="直線コネクタ 133">
          <a:extLst>
            <a:ext uri="{FF2B5EF4-FFF2-40B4-BE49-F238E27FC236}">
              <a16:creationId xmlns:a16="http://schemas.microsoft.com/office/drawing/2014/main" id="{00000000-0008-0000-0300-00005C000000}"/>
            </a:ext>
          </a:extLst>
        </xdr:cNvPr>
        <xdr:cNvCxnSpPr/>
      </xdr:nvCxnSpPr>
      <xdr:spPr>
        <a:xfrm>
          <a:off x="14658975" y="1295400"/>
          <a:ext cx="47625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78</xdr:col>
      <xdr:colOff>47625</xdr:colOff>
      <xdr:row>10</xdr:row>
      <xdr:rowOff>0</xdr:rowOff>
    </xdr:from>
    <xdr:to>
      <xdr:col>80</xdr:col>
      <xdr:colOff>104775</xdr:colOff>
      <xdr:row>10</xdr:row>
      <xdr:rowOff>0</xdr:rowOff>
    </xdr:to>
    <xdr:cxnSp macro="">
      <xdr:nvCxnSpPr>
        <xdr:cNvPr id="93" name="直線コネクタ 134">
          <a:extLst>
            <a:ext uri="{FF2B5EF4-FFF2-40B4-BE49-F238E27FC236}">
              <a16:creationId xmlns:a16="http://schemas.microsoft.com/office/drawing/2014/main" id="{00000000-0008-0000-0300-00005D000000}"/>
            </a:ext>
          </a:extLst>
        </xdr:cNvPr>
        <xdr:cNvCxnSpPr/>
      </xdr:nvCxnSpPr>
      <xdr:spPr>
        <a:xfrm>
          <a:off x="14658975" y="1619250"/>
          <a:ext cx="47625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78</xdr:col>
      <xdr:colOff>47625</xdr:colOff>
      <xdr:row>10</xdr:row>
      <xdr:rowOff>0</xdr:rowOff>
    </xdr:from>
    <xdr:to>
      <xdr:col>80</xdr:col>
      <xdr:colOff>104775</xdr:colOff>
      <xdr:row>10</xdr:row>
      <xdr:rowOff>0</xdr:rowOff>
    </xdr:to>
    <xdr:cxnSp macro="">
      <xdr:nvCxnSpPr>
        <xdr:cNvPr id="94" name="直線コネクタ 135">
          <a:extLst>
            <a:ext uri="{FF2B5EF4-FFF2-40B4-BE49-F238E27FC236}">
              <a16:creationId xmlns:a16="http://schemas.microsoft.com/office/drawing/2014/main" id="{00000000-0008-0000-0300-00005E000000}"/>
            </a:ext>
          </a:extLst>
        </xdr:cNvPr>
        <xdr:cNvCxnSpPr/>
      </xdr:nvCxnSpPr>
      <xdr:spPr>
        <a:xfrm>
          <a:off x="14658975" y="1619250"/>
          <a:ext cx="47625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78</xdr:col>
      <xdr:colOff>47625</xdr:colOff>
      <xdr:row>10</xdr:row>
      <xdr:rowOff>0</xdr:rowOff>
    </xdr:from>
    <xdr:to>
      <xdr:col>80</xdr:col>
      <xdr:colOff>104775</xdr:colOff>
      <xdr:row>10</xdr:row>
      <xdr:rowOff>0</xdr:rowOff>
    </xdr:to>
    <xdr:cxnSp macro="">
      <xdr:nvCxnSpPr>
        <xdr:cNvPr id="95" name="直線コネクタ 136">
          <a:extLst>
            <a:ext uri="{FF2B5EF4-FFF2-40B4-BE49-F238E27FC236}">
              <a16:creationId xmlns:a16="http://schemas.microsoft.com/office/drawing/2014/main" id="{00000000-0008-0000-0300-00005F000000}"/>
            </a:ext>
          </a:extLst>
        </xdr:cNvPr>
        <xdr:cNvCxnSpPr/>
      </xdr:nvCxnSpPr>
      <xdr:spPr>
        <a:xfrm>
          <a:off x="14658975" y="1619250"/>
          <a:ext cx="47625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78</xdr:col>
      <xdr:colOff>47625</xdr:colOff>
      <xdr:row>12</xdr:row>
      <xdr:rowOff>0</xdr:rowOff>
    </xdr:from>
    <xdr:to>
      <xdr:col>80</xdr:col>
      <xdr:colOff>104775</xdr:colOff>
      <xdr:row>12</xdr:row>
      <xdr:rowOff>0</xdr:rowOff>
    </xdr:to>
    <xdr:cxnSp macro="">
      <xdr:nvCxnSpPr>
        <xdr:cNvPr id="96" name="直線コネクタ 137">
          <a:extLst>
            <a:ext uri="{FF2B5EF4-FFF2-40B4-BE49-F238E27FC236}">
              <a16:creationId xmlns:a16="http://schemas.microsoft.com/office/drawing/2014/main" id="{00000000-0008-0000-0300-000060000000}"/>
            </a:ext>
          </a:extLst>
        </xdr:cNvPr>
        <xdr:cNvCxnSpPr/>
      </xdr:nvCxnSpPr>
      <xdr:spPr>
        <a:xfrm>
          <a:off x="14658975" y="1943100"/>
          <a:ext cx="47625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78</xdr:col>
      <xdr:colOff>47625</xdr:colOff>
      <xdr:row>12</xdr:row>
      <xdr:rowOff>0</xdr:rowOff>
    </xdr:from>
    <xdr:to>
      <xdr:col>80</xdr:col>
      <xdr:colOff>104775</xdr:colOff>
      <xdr:row>12</xdr:row>
      <xdr:rowOff>0</xdr:rowOff>
    </xdr:to>
    <xdr:cxnSp macro="">
      <xdr:nvCxnSpPr>
        <xdr:cNvPr id="97" name="直線コネクタ 138">
          <a:extLst>
            <a:ext uri="{FF2B5EF4-FFF2-40B4-BE49-F238E27FC236}">
              <a16:creationId xmlns:a16="http://schemas.microsoft.com/office/drawing/2014/main" id="{00000000-0008-0000-0300-000061000000}"/>
            </a:ext>
          </a:extLst>
        </xdr:cNvPr>
        <xdr:cNvCxnSpPr/>
      </xdr:nvCxnSpPr>
      <xdr:spPr>
        <a:xfrm>
          <a:off x="14658975" y="1943100"/>
          <a:ext cx="47625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78</xdr:col>
      <xdr:colOff>47625</xdr:colOff>
      <xdr:row>12</xdr:row>
      <xdr:rowOff>0</xdr:rowOff>
    </xdr:from>
    <xdr:to>
      <xdr:col>80</xdr:col>
      <xdr:colOff>104775</xdr:colOff>
      <xdr:row>12</xdr:row>
      <xdr:rowOff>0</xdr:rowOff>
    </xdr:to>
    <xdr:cxnSp macro="">
      <xdr:nvCxnSpPr>
        <xdr:cNvPr id="98" name="直線コネクタ 139">
          <a:extLst>
            <a:ext uri="{FF2B5EF4-FFF2-40B4-BE49-F238E27FC236}">
              <a16:creationId xmlns:a16="http://schemas.microsoft.com/office/drawing/2014/main" id="{00000000-0008-0000-0300-000062000000}"/>
            </a:ext>
          </a:extLst>
        </xdr:cNvPr>
        <xdr:cNvCxnSpPr/>
      </xdr:nvCxnSpPr>
      <xdr:spPr>
        <a:xfrm>
          <a:off x="14658975" y="1943100"/>
          <a:ext cx="47625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78</xdr:col>
      <xdr:colOff>47625</xdr:colOff>
      <xdr:row>16</xdr:row>
      <xdr:rowOff>0</xdr:rowOff>
    </xdr:from>
    <xdr:to>
      <xdr:col>80</xdr:col>
      <xdr:colOff>104775</xdr:colOff>
      <xdr:row>16</xdr:row>
      <xdr:rowOff>0</xdr:rowOff>
    </xdr:to>
    <xdr:cxnSp macro="">
      <xdr:nvCxnSpPr>
        <xdr:cNvPr id="99" name="直線コネクタ 143">
          <a:extLst>
            <a:ext uri="{FF2B5EF4-FFF2-40B4-BE49-F238E27FC236}">
              <a16:creationId xmlns:a16="http://schemas.microsoft.com/office/drawing/2014/main" id="{00000000-0008-0000-0300-000063000000}"/>
            </a:ext>
          </a:extLst>
        </xdr:cNvPr>
        <xdr:cNvCxnSpPr/>
      </xdr:nvCxnSpPr>
      <xdr:spPr>
        <a:xfrm>
          <a:off x="14658975" y="2590800"/>
          <a:ext cx="47625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78</xdr:col>
      <xdr:colOff>47625</xdr:colOff>
      <xdr:row>16</xdr:row>
      <xdr:rowOff>0</xdr:rowOff>
    </xdr:from>
    <xdr:to>
      <xdr:col>80</xdr:col>
      <xdr:colOff>104775</xdr:colOff>
      <xdr:row>16</xdr:row>
      <xdr:rowOff>0</xdr:rowOff>
    </xdr:to>
    <xdr:cxnSp macro="">
      <xdr:nvCxnSpPr>
        <xdr:cNvPr id="100" name="直線コネクタ 144">
          <a:extLst>
            <a:ext uri="{FF2B5EF4-FFF2-40B4-BE49-F238E27FC236}">
              <a16:creationId xmlns:a16="http://schemas.microsoft.com/office/drawing/2014/main" id="{00000000-0008-0000-0300-000064000000}"/>
            </a:ext>
          </a:extLst>
        </xdr:cNvPr>
        <xdr:cNvCxnSpPr/>
      </xdr:nvCxnSpPr>
      <xdr:spPr>
        <a:xfrm>
          <a:off x="14658975" y="2590800"/>
          <a:ext cx="47625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78</xdr:col>
      <xdr:colOff>47625</xdr:colOff>
      <xdr:row>16</xdr:row>
      <xdr:rowOff>0</xdr:rowOff>
    </xdr:from>
    <xdr:to>
      <xdr:col>80</xdr:col>
      <xdr:colOff>104775</xdr:colOff>
      <xdr:row>16</xdr:row>
      <xdr:rowOff>0</xdr:rowOff>
    </xdr:to>
    <xdr:cxnSp macro="">
      <xdr:nvCxnSpPr>
        <xdr:cNvPr id="101" name="直線コネクタ 145">
          <a:extLst>
            <a:ext uri="{FF2B5EF4-FFF2-40B4-BE49-F238E27FC236}">
              <a16:creationId xmlns:a16="http://schemas.microsoft.com/office/drawing/2014/main" id="{00000000-0008-0000-0300-000065000000}"/>
            </a:ext>
          </a:extLst>
        </xdr:cNvPr>
        <xdr:cNvCxnSpPr/>
      </xdr:nvCxnSpPr>
      <xdr:spPr>
        <a:xfrm>
          <a:off x="14658975" y="2590800"/>
          <a:ext cx="47625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78</xdr:col>
      <xdr:colOff>47625</xdr:colOff>
      <xdr:row>18</xdr:row>
      <xdr:rowOff>0</xdr:rowOff>
    </xdr:from>
    <xdr:to>
      <xdr:col>80</xdr:col>
      <xdr:colOff>104775</xdr:colOff>
      <xdr:row>18</xdr:row>
      <xdr:rowOff>0</xdr:rowOff>
    </xdr:to>
    <xdr:cxnSp macro="">
      <xdr:nvCxnSpPr>
        <xdr:cNvPr id="102" name="直線コネクタ 146">
          <a:extLst>
            <a:ext uri="{FF2B5EF4-FFF2-40B4-BE49-F238E27FC236}">
              <a16:creationId xmlns:a16="http://schemas.microsoft.com/office/drawing/2014/main" id="{00000000-0008-0000-0300-000066000000}"/>
            </a:ext>
          </a:extLst>
        </xdr:cNvPr>
        <xdr:cNvCxnSpPr/>
      </xdr:nvCxnSpPr>
      <xdr:spPr>
        <a:xfrm>
          <a:off x="14658975" y="2914650"/>
          <a:ext cx="47625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78</xdr:col>
      <xdr:colOff>47625</xdr:colOff>
      <xdr:row>18</xdr:row>
      <xdr:rowOff>0</xdr:rowOff>
    </xdr:from>
    <xdr:to>
      <xdr:col>80</xdr:col>
      <xdr:colOff>104775</xdr:colOff>
      <xdr:row>18</xdr:row>
      <xdr:rowOff>0</xdr:rowOff>
    </xdr:to>
    <xdr:cxnSp macro="">
      <xdr:nvCxnSpPr>
        <xdr:cNvPr id="103" name="直線コネクタ 147">
          <a:extLst>
            <a:ext uri="{FF2B5EF4-FFF2-40B4-BE49-F238E27FC236}">
              <a16:creationId xmlns:a16="http://schemas.microsoft.com/office/drawing/2014/main" id="{00000000-0008-0000-0300-000067000000}"/>
            </a:ext>
          </a:extLst>
        </xdr:cNvPr>
        <xdr:cNvCxnSpPr/>
      </xdr:nvCxnSpPr>
      <xdr:spPr>
        <a:xfrm>
          <a:off x="14658975" y="2914650"/>
          <a:ext cx="47625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78</xdr:col>
      <xdr:colOff>47625</xdr:colOff>
      <xdr:row>18</xdr:row>
      <xdr:rowOff>0</xdr:rowOff>
    </xdr:from>
    <xdr:to>
      <xdr:col>80</xdr:col>
      <xdr:colOff>104775</xdr:colOff>
      <xdr:row>18</xdr:row>
      <xdr:rowOff>0</xdr:rowOff>
    </xdr:to>
    <xdr:cxnSp macro="">
      <xdr:nvCxnSpPr>
        <xdr:cNvPr id="104" name="直線コネクタ 148">
          <a:extLst>
            <a:ext uri="{FF2B5EF4-FFF2-40B4-BE49-F238E27FC236}">
              <a16:creationId xmlns:a16="http://schemas.microsoft.com/office/drawing/2014/main" id="{00000000-0008-0000-0300-000068000000}"/>
            </a:ext>
          </a:extLst>
        </xdr:cNvPr>
        <xdr:cNvCxnSpPr/>
      </xdr:nvCxnSpPr>
      <xdr:spPr>
        <a:xfrm>
          <a:off x="14658975" y="2914650"/>
          <a:ext cx="47625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78</xdr:col>
      <xdr:colOff>47625</xdr:colOff>
      <xdr:row>20</xdr:row>
      <xdr:rowOff>0</xdr:rowOff>
    </xdr:from>
    <xdr:to>
      <xdr:col>80</xdr:col>
      <xdr:colOff>104775</xdr:colOff>
      <xdr:row>20</xdr:row>
      <xdr:rowOff>0</xdr:rowOff>
    </xdr:to>
    <xdr:cxnSp macro="">
      <xdr:nvCxnSpPr>
        <xdr:cNvPr id="105" name="直線コネクタ 149">
          <a:extLst>
            <a:ext uri="{FF2B5EF4-FFF2-40B4-BE49-F238E27FC236}">
              <a16:creationId xmlns:a16="http://schemas.microsoft.com/office/drawing/2014/main" id="{00000000-0008-0000-0300-000069000000}"/>
            </a:ext>
          </a:extLst>
        </xdr:cNvPr>
        <xdr:cNvCxnSpPr/>
      </xdr:nvCxnSpPr>
      <xdr:spPr>
        <a:xfrm>
          <a:off x="14658975" y="3238500"/>
          <a:ext cx="47625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78</xdr:col>
      <xdr:colOff>47625</xdr:colOff>
      <xdr:row>20</xdr:row>
      <xdr:rowOff>0</xdr:rowOff>
    </xdr:from>
    <xdr:to>
      <xdr:col>80</xdr:col>
      <xdr:colOff>104775</xdr:colOff>
      <xdr:row>20</xdr:row>
      <xdr:rowOff>0</xdr:rowOff>
    </xdr:to>
    <xdr:cxnSp macro="">
      <xdr:nvCxnSpPr>
        <xdr:cNvPr id="106" name="直線コネクタ 150">
          <a:extLst>
            <a:ext uri="{FF2B5EF4-FFF2-40B4-BE49-F238E27FC236}">
              <a16:creationId xmlns:a16="http://schemas.microsoft.com/office/drawing/2014/main" id="{00000000-0008-0000-0300-00006A000000}"/>
            </a:ext>
          </a:extLst>
        </xdr:cNvPr>
        <xdr:cNvCxnSpPr/>
      </xdr:nvCxnSpPr>
      <xdr:spPr>
        <a:xfrm>
          <a:off x="14658975" y="3238500"/>
          <a:ext cx="47625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78</xdr:col>
      <xdr:colOff>47625</xdr:colOff>
      <xdr:row>20</xdr:row>
      <xdr:rowOff>0</xdr:rowOff>
    </xdr:from>
    <xdr:to>
      <xdr:col>80</xdr:col>
      <xdr:colOff>104775</xdr:colOff>
      <xdr:row>20</xdr:row>
      <xdr:rowOff>0</xdr:rowOff>
    </xdr:to>
    <xdr:cxnSp macro="">
      <xdr:nvCxnSpPr>
        <xdr:cNvPr id="107" name="直線コネクタ 151">
          <a:extLst>
            <a:ext uri="{FF2B5EF4-FFF2-40B4-BE49-F238E27FC236}">
              <a16:creationId xmlns:a16="http://schemas.microsoft.com/office/drawing/2014/main" id="{00000000-0008-0000-0300-00006B000000}"/>
            </a:ext>
          </a:extLst>
        </xdr:cNvPr>
        <xdr:cNvCxnSpPr/>
      </xdr:nvCxnSpPr>
      <xdr:spPr>
        <a:xfrm>
          <a:off x="14658975" y="3238500"/>
          <a:ext cx="47625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78</xdr:col>
      <xdr:colOff>47625</xdr:colOff>
      <xdr:row>22</xdr:row>
      <xdr:rowOff>0</xdr:rowOff>
    </xdr:from>
    <xdr:to>
      <xdr:col>80</xdr:col>
      <xdr:colOff>104775</xdr:colOff>
      <xdr:row>22</xdr:row>
      <xdr:rowOff>0</xdr:rowOff>
    </xdr:to>
    <xdr:cxnSp macro="">
      <xdr:nvCxnSpPr>
        <xdr:cNvPr id="108" name="直線コネクタ 152">
          <a:extLst>
            <a:ext uri="{FF2B5EF4-FFF2-40B4-BE49-F238E27FC236}">
              <a16:creationId xmlns:a16="http://schemas.microsoft.com/office/drawing/2014/main" id="{00000000-0008-0000-0300-00006C000000}"/>
            </a:ext>
          </a:extLst>
        </xdr:cNvPr>
        <xdr:cNvCxnSpPr/>
      </xdr:nvCxnSpPr>
      <xdr:spPr>
        <a:xfrm>
          <a:off x="14658975" y="3562350"/>
          <a:ext cx="47625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78</xdr:col>
      <xdr:colOff>47625</xdr:colOff>
      <xdr:row>22</xdr:row>
      <xdr:rowOff>0</xdr:rowOff>
    </xdr:from>
    <xdr:to>
      <xdr:col>80</xdr:col>
      <xdr:colOff>104775</xdr:colOff>
      <xdr:row>22</xdr:row>
      <xdr:rowOff>0</xdr:rowOff>
    </xdr:to>
    <xdr:cxnSp macro="">
      <xdr:nvCxnSpPr>
        <xdr:cNvPr id="109" name="直線コネクタ 153">
          <a:extLst>
            <a:ext uri="{FF2B5EF4-FFF2-40B4-BE49-F238E27FC236}">
              <a16:creationId xmlns:a16="http://schemas.microsoft.com/office/drawing/2014/main" id="{00000000-0008-0000-0300-00006D000000}"/>
            </a:ext>
          </a:extLst>
        </xdr:cNvPr>
        <xdr:cNvCxnSpPr/>
      </xdr:nvCxnSpPr>
      <xdr:spPr>
        <a:xfrm>
          <a:off x="14658975" y="3562350"/>
          <a:ext cx="47625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78</xdr:col>
      <xdr:colOff>47625</xdr:colOff>
      <xdr:row>22</xdr:row>
      <xdr:rowOff>0</xdr:rowOff>
    </xdr:from>
    <xdr:to>
      <xdr:col>80</xdr:col>
      <xdr:colOff>104775</xdr:colOff>
      <xdr:row>22</xdr:row>
      <xdr:rowOff>0</xdr:rowOff>
    </xdr:to>
    <xdr:cxnSp macro="">
      <xdr:nvCxnSpPr>
        <xdr:cNvPr id="110" name="直線コネクタ 154">
          <a:extLst>
            <a:ext uri="{FF2B5EF4-FFF2-40B4-BE49-F238E27FC236}">
              <a16:creationId xmlns:a16="http://schemas.microsoft.com/office/drawing/2014/main" id="{00000000-0008-0000-0300-00006E000000}"/>
            </a:ext>
          </a:extLst>
        </xdr:cNvPr>
        <xdr:cNvCxnSpPr/>
      </xdr:nvCxnSpPr>
      <xdr:spPr>
        <a:xfrm>
          <a:off x="14658975" y="3562350"/>
          <a:ext cx="47625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78</xdr:col>
      <xdr:colOff>47625</xdr:colOff>
      <xdr:row>24</xdr:row>
      <xdr:rowOff>0</xdr:rowOff>
    </xdr:from>
    <xdr:to>
      <xdr:col>80</xdr:col>
      <xdr:colOff>104775</xdr:colOff>
      <xdr:row>24</xdr:row>
      <xdr:rowOff>0</xdr:rowOff>
    </xdr:to>
    <xdr:cxnSp macro="">
      <xdr:nvCxnSpPr>
        <xdr:cNvPr id="111" name="直線コネクタ 155">
          <a:extLst>
            <a:ext uri="{FF2B5EF4-FFF2-40B4-BE49-F238E27FC236}">
              <a16:creationId xmlns:a16="http://schemas.microsoft.com/office/drawing/2014/main" id="{00000000-0008-0000-0300-00006F000000}"/>
            </a:ext>
          </a:extLst>
        </xdr:cNvPr>
        <xdr:cNvCxnSpPr/>
      </xdr:nvCxnSpPr>
      <xdr:spPr>
        <a:xfrm>
          <a:off x="14658975" y="3886200"/>
          <a:ext cx="47625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78</xdr:col>
      <xdr:colOff>47625</xdr:colOff>
      <xdr:row>24</xdr:row>
      <xdr:rowOff>0</xdr:rowOff>
    </xdr:from>
    <xdr:to>
      <xdr:col>80</xdr:col>
      <xdr:colOff>104775</xdr:colOff>
      <xdr:row>24</xdr:row>
      <xdr:rowOff>0</xdr:rowOff>
    </xdr:to>
    <xdr:cxnSp macro="">
      <xdr:nvCxnSpPr>
        <xdr:cNvPr id="112" name="直線コネクタ 156">
          <a:extLst>
            <a:ext uri="{FF2B5EF4-FFF2-40B4-BE49-F238E27FC236}">
              <a16:creationId xmlns:a16="http://schemas.microsoft.com/office/drawing/2014/main" id="{00000000-0008-0000-0300-000070000000}"/>
            </a:ext>
          </a:extLst>
        </xdr:cNvPr>
        <xdr:cNvCxnSpPr/>
      </xdr:nvCxnSpPr>
      <xdr:spPr>
        <a:xfrm>
          <a:off x="14658975" y="3886200"/>
          <a:ext cx="47625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78</xdr:col>
      <xdr:colOff>47625</xdr:colOff>
      <xdr:row>24</xdr:row>
      <xdr:rowOff>0</xdr:rowOff>
    </xdr:from>
    <xdr:to>
      <xdr:col>80</xdr:col>
      <xdr:colOff>104775</xdr:colOff>
      <xdr:row>24</xdr:row>
      <xdr:rowOff>0</xdr:rowOff>
    </xdr:to>
    <xdr:cxnSp macro="">
      <xdr:nvCxnSpPr>
        <xdr:cNvPr id="113" name="直線コネクタ 157">
          <a:extLst>
            <a:ext uri="{FF2B5EF4-FFF2-40B4-BE49-F238E27FC236}">
              <a16:creationId xmlns:a16="http://schemas.microsoft.com/office/drawing/2014/main" id="{00000000-0008-0000-0300-000071000000}"/>
            </a:ext>
          </a:extLst>
        </xdr:cNvPr>
        <xdr:cNvCxnSpPr/>
      </xdr:nvCxnSpPr>
      <xdr:spPr>
        <a:xfrm>
          <a:off x="14658975" y="3886200"/>
          <a:ext cx="47625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78</xdr:col>
      <xdr:colOff>47625</xdr:colOff>
      <xdr:row>26</xdr:row>
      <xdr:rowOff>0</xdr:rowOff>
    </xdr:from>
    <xdr:to>
      <xdr:col>80</xdr:col>
      <xdr:colOff>104775</xdr:colOff>
      <xdr:row>26</xdr:row>
      <xdr:rowOff>0</xdr:rowOff>
    </xdr:to>
    <xdr:cxnSp macro="">
      <xdr:nvCxnSpPr>
        <xdr:cNvPr id="114" name="直線コネクタ 158">
          <a:extLst>
            <a:ext uri="{FF2B5EF4-FFF2-40B4-BE49-F238E27FC236}">
              <a16:creationId xmlns:a16="http://schemas.microsoft.com/office/drawing/2014/main" id="{00000000-0008-0000-0300-000072000000}"/>
            </a:ext>
          </a:extLst>
        </xdr:cNvPr>
        <xdr:cNvCxnSpPr/>
      </xdr:nvCxnSpPr>
      <xdr:spPr>
        <a:xfrm>
          <a:off x="14658975" y="4210050"/>
          <a:ext cx="47625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78</xdr:col>
      <xdr:colOff>47625</xdr:colOff>
      <xdr:row>26</xdr:row>
      <xdr:rowOff>0</xdr:rowOff>
    </xdr:from>
    <xdr:to>
      <xdr:col>80</xdr:col>
      <xdr:colOff>104775</xdr:colOff>
      <xdr:row>26</xdr:row>
      <xdr:rowOff>0</xdr:rowOff>
    </xdr:to>
    <xdr:cxnSp macro="">
      <xdr:nvCxnSpPr>
        <xdr:cNvPr id="115" name="直線コネクタ 159">
          <a:extLst>
            <a:ext uri="{FF2B5EF4-FFF2-40B4-BE49-F238E27FC236}">
              <a16:creationId xmlns:a16="http://schemas.microsoft.com/office/drawing/2014/main" id="{00000000-0008-0000-0300-000073000000}"/>
            </a:ext>
          </a:extLst>
        </xdr:cNvPr>
        <xdr:cNvCxnSpPr/>
      </xdr:nvCxnSpPr>
      <xdr:spPr>
        <a:xfrm>
          <a:off x="14658975" y="4210050"/>
          <a:ext cx="47625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78</xdr:col>
      <xdr:colOff>47625</xdr:colOff>
      <xdr:row>26</xdr:row>
      <xdr:rowOff>0</xdr:rowOff>
    </xdr:from>
    <xdr:to>
      <xdr:col>80</xdr:col>
      <xdr:colOff>104775</xdr:colOff>
      <xdr:row>26</xdr:row>
      <xdr:rowOff>0</xdr:rowOff>
    </xdr:to>
    <xdr:cxnSp macro="">
      <xdr:nvCxnSpPr>
        <xdr:cNvPr id="116" name="直線コネクタ 160">
          <a:extLst>
            <a:ext uri="{FF2B5EF4-FFF2-40B4-BE49-F238E27FC236}">
              <a16:creationId xmlns:a16="http://schemas.microsoft.com/office/drawing/2014/main" id="{00000000-0008-0000-0300-000074000000}"/>
            </a:ext>
          </a:extLst>
        </xdr:cNvPr>
        <xdr:cNvCxnSpPr/>
      </xdr:nvCxnSpPr>
      <xdr:spPr>
        <a:xfrm>
          <a:off x="14658975" y="4210050"/>
          <a:ext cx="47625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82</xdr:col>
      <xdr:colOff>47625</xdr:colOff>
      <xdr:row>8</xdr:row>
      <xdr:rowOff>0</xdr:rowOff>
    </xdr:from>
    <xdr:to>
      <xdr:col>84</xdr:col>
      <xdr:colOff>104775</xdr:colOff>
      <xdr:row>8</xdr:row>
      <xdr:rowOff>0</xdr:rowOff>
    </xdr:to>
    <xdr:cxnSp macro="">
      <xdr:nvCxnSpPr>
        <xdr:cNvPr id="117" name="直線コネクタ 161">
          <a:extLst>
            <a:ext uri="{FF2B5EF4-FFF2-40B4-BE49-F238E27FC236}">
              <a16:creationId xmlns:a16="http://schemas.microsoft.com/office/drawing/2014/main" id="{00000000-0008-0000-0300-000075000000}"/>
            </a:ext>
          </a:extLst>
        </xdr:cNvPr>
        <xdr:cNvCxnSpPr/>
      </xdr:nvCxnSpPr>
      <xdr:spPr>
        <a:xfrm>
          <a:off x="15497175" y="1295400"/>
          <a:ext cx="47625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82</xdr:col>
      <xdr:colOff>47625</xdr:colOff>
      <xdr:row>8</xdr:row>
      <xdr:rowOff>0</xdr:rowOff>
    </xdr:from>
    <xdr:to>
      <xdr:col>84</xdr:col>
      <xdr:colOff>104775</xdr:colOff>
      <xdr:row>8</xdr:row>
      <xdr:rowOff>0</xdr:rowOff>
    </xdr:to>
    <xdr:cxnSp macro="">
      <xdr:nvCxnSpPr>
        <xdr:cNvPr id="118" name="直線コネクタ 162">
          <a:extLst>
            <a:ext uri="{FF2B5EF4-FFF2-40B4-BE49-F238E27FC236}">
              <a16:creationId xmlns:a16="http://schemas.microsoft.com/office/drawing/2014/main" id="{00000000-0008-0000-0300-000076000000}"/>
            </a:ext>
          </a:extLst>
        </xdr:cNvPr>
        <xdr:cNvCxnSpPr/>
      </xdr:nvCxnSpPr>
      <xdr:spPr>
        <a:xfrm>
          <a:off x="15497175" y="1295400"/>
          <a:ext cx="47625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82</xdr:col>
      <xdr:colOff>47625</xdr:colOff>
      <xdr:row>8</xdr:row>
      <xdr:rowOff>0</xdr:rowOff>
    </xdr:from>
    <xdr:to>
      <xdr:col>84</xdr:col>
      <xdr:colOff>104775</xdr:colOff>
      <xdr:row>8</xdr:row>
      <xdr:rowOff>0</xdr:rowOff>
    </xdr:to>
    <xdr:cxnSp macro="">
      <xdr:nvCxnSpPr>
        <xdr:cNvPr id="119" name="直線コネクタ 163">
          <a:extLst>
            <a:ext uri="{FF2B5EF4-FFF2-40B4-BE49-F238E27FC236}">
              <a16:creationId xmlns:a16="http://schemas.microsoft.com/office/drawing/2014/main" id="{00000000-0008-0000-0300-000077000000}"/>
            </a:ext>
          </a:extLst>
        </xdr:cNvPr>
        <xdr:cNvCxnSpPr/>
      </xdr:nvCxnSpPr>
      <xdr:spPr>
        <a:xfrm>
          <a:off x="15497175" y="1295400"/>
          <a:ext cx="47625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82</xdr:col>
      <xdr:colOff>47625</xdr:colOff>
      <xdr:row>10</xdr:row>
      <xdr:rowOff>0</xdr:rowOff>
    </xdr:from>
    <xdr:to>
      <xdr:col>84</xdr:col>
      <xdr:colOff>104775</xdr:colOff>
      <xdr:row>10</xdr:row>
      <xdr:rowOff>0</xdr:rowOff>
    </xdr:to>
    <xdr:cxnSp macro="">
      <xdr:nvCxnSpPr>
        <xdr:cNvPr id="120" name="直線コネクタ 164">
          <a:extLst>
            <a:ext uri="{FF2B5EF4-FFF2-40B4-BE49-F238E27FC236}">
              <a16:creationId xmlns:a16="http://schemas.microsoft.com/office/drawing/2014/main" id="{00000000-0008-0000-0300-000078000000}"/>
            </a:ext>
          </a:extLst>
        </xdr:cNvPr>
        <xdr:cNvCxnSpPr/>
      </xdr:nvCxnSpPr>
      <xdr:spPr>
        <a:xfrm>
          <a:off x="15497175" y="1619250"/>
          <a:ext cx="47625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82</xdr:col>
      <xdr:colOff>47625</xdr:colOff>
      <xdr:row>10</xdr:row>
      <xdr:rowOff>0</xdr:rowOff>
    </xdr:from>
    <xdr:to>
      <xdr:col>84</xdr:col>
      <xdr:colOff>104775</xdr:colOff>
      <xdr:row>10</xdr:row>
      <xdr:rowOff>0</xdr:rowOff>
    </xdr:to>
    <xdr:cxnSp macro="">
      <xdr:nvCxnSpPr>
        <xdr:cNvPr id="121" name="直線コネクタ 165">
          <a:extLst>
            <a:ext uri="{FF2B5EF4-FFF2-40B4-BE49-F238E27FC236}">
              <a16:creationId xmlns:a16="http://schemas.microsoft.com/office/drawing/2014/main" id="{00000000-0008-0000-0300-000079000000}"/>
            </a:ext>
          </a:extLst>
        </xdr:cNvPr>
        <xdr:cNvCxnSpPr/>
      </xdr:nvCxnSpPr>
      <xdr:spPr>
        <a:xfrm>
          <a:off x="15497175" y="1619250"/>
          <a:ext cx="47625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82</xdr:col>
      <xdr:colOff>47625</xdr:colOff>
      <xdr:row>10</xdr:row>
      <xdr:rowOff>0</xdr:rowOff>
    </xdr:from>
    <xdr:to>
      <xdr:col>84</xdr:col>
      <xdr:colOff>104775</xdr:colOff>
      <xdr:row>10</xdr:row>
      <xdr:rowOff>0</xdr:rowOff>
    </xdr:to>
    <xdr:cxnSp macro="">
      <xdr:nvCxnSpPr>
        <xdr:cNvPr id="122" name="直線コネクタ 166">
          <a:extLst>
            <a:ext uri="{FF2B5EF4-FFF2-40B4-BE49-F238E27FC236}">
              <a16:creationId xmlns:a16="http://schemas.microsoft.com/office/drawing/2014/main" id="{00000000-0008-0000-0300-00007A000000}"/>
            </a:ext>
          </a:extLst>
        </xdr:cNvPr>
        <xdr:cNvCxnSpPr/>
      </xdr:nvCxnSpPr>
      <xdr:spPr>
        <a:xfrm>
          <a:off x="15497175" y="1619250"/>
          <a:ext cx="47625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82</xdr:col>
      <xdr:colOff>47625</xdr:colOff>
      <xdr:row>12</xdr:row>
      <xdr:rowOff>0</xdr:rowOff>
    </xdr:from>
    <xdr:to>
      <xdr:col>84</xdr:col>
      <xdr:colOff>104775</xdr:colOff>
      <xdr:row>12</xdr:row>
      <xdr:rowOff>0</xdr:rowOff>
    </xdr:to>
    <xdr:cxnSp macro="">
      <xdr:nvCxnSpPr>
        <xdr:cNvPr id="123" name="直線コネクタ 167">
          <a:extLst>
            <a:ext uri="{FF2B5EF4-FFF2-40B4-BE49-F238E27FC236}">
              <a16:creationId xmlns:a16="http://schemas.microsoft.com/office/drawing/2014/main" id="{00000000-0008-0000-0300-00007B000000}"/>
            </a:ext>
          </a:extLst>
        </xdr:cNvPr>
        <xdr:cNvCxnSpPr/>
      </xdr:nvCxnSpPr>
      <xdr:spPr>
        <a:xfrm>
          <a:off x="15497175" y="1943100"/>
          <a:ext cx="47625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82</xdr:col>
      <xdr:colOff>47625</xdr:colOff>
      <xdr:row>12</xdr:row>
      <xdr:rowOff>0</xdr:rowOff>
    </xdr:from>
    <xdr:to>
      <xdr:col>84</xdr:col>
      <xdr:colOff>104775</xdr:colOff>
      <xdr:row>12</xdr:row>
      <xdr:rowOff>0</xdr:rowOff>
    </xdr:to>
    <xdr:cxnSp macro="">
      <xdr:nvCxnSpPr>
        <xdr:cNvPr id="124" name="直線コネクタ 168">
          <a:extLst>
            <a:ext uri="{FF2B5EF4-FFF2-40B4-BE49-F238E27FC236}">
              <a16:creationId xmlns:a16="http://schemas.microsoft.com/office/drawing/2014/main" id="{00000000-0008-0000-0300-00007C000000}"/>
            </a:ext>
          </a:extLst>
        </xdr:cNvPr>
        <xdr:cNvCxnSpPr/>
      </xdr:nvCxnSpPr>
      <xdr:spPr>
        <a:xfrm>
          <a:off x="15497175" y="1943100"/>
          <a:ext cx="47625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82</xdr:col>
      <xdr:colOff>47625</xdr:colOff>
      <xdr:row>12</xdr:row>
      <xdr:rowOff>0</xdr:rowOff>
    </xdr:from>
    <xdr:to>
      <xdr:col>84</xdr:col>
      <xdr:colOff>104775</xdr:colOff>
      <xdr:row>12</xdr:row>
      <xdr:rowOff>0</xdr:rowOff>
    </xdr:to>
    <xdr:cxnSp macro="">
      <xdr:nvCxnSpPr>
        <xdr:cNvPr id="125" name="直線コネクタ 169">
          <a:extLst>
            <a:ext uri="{FF2B5EF4-FFF2-40B4-BE49-F238E27FC236}">
              <a16:creationId xmlns:a16="http://schemas.microsoft.com/office/drawing/2014/main" id="{00000000-0008-0000-0300-00007D000000}"/>
            </a:ext>
          </a:extLst>
        </xdr:cNvPr>
        <xdr:cNvCxnSpPr/>
      </xdr:nvCxnSpPr>
      <xdr:spPr>
        <a:xfrm>
          <a:off x="15497175" y="1943100"/>
          <a:ext cx="47625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82</xdr:col>
      <xdr:colOff>47625</xdr:colOff>
      <xdr:row>16</xdr:row>
      <xdr:rowOff>0</xdr:rowOff>
    </xdr:from>
    <xdr:to>
      <xdr:col>84</xdr:col>
      <xdr:colOff>104775</xdr:colOff>
      <xdr:row>16</xdr:row>
      <xdr:rowOff>0</xdr:rowOff>
    </xdr:to>
    <xdr:cxnSp macro="">
      <xdr:nvCxnSpPr>
        <xdr:cNvPr id="126" name="直線コネクタ 173">
          <a:extLst>
            <a:ext uri="{FF2B5EF4-FFF2-40B4-BE49-F238E27FC236}">
              <a16:creationId xmlns:a16="http://schemas.microsoft.com/office/drawing/2014/main" id="{00000000-0008-0000-0300-00007E000000}"/>
            </a:ext>
          </a:extLst>
        </xdr:cNvPr>
        <xdr:cNvCxnSpPr/>
      </xdr:nvCxnSpPr>
      <xdr:spPr>
        <a:xfrm>
          <a:off x="15497175" y="2590800"/>
          <a:ext cx="47625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82</xdr:col>
      <xdr:colOff>47625</xdr:colOff>
      <xdr:row>16</xdr:row>
      <xdr:rowOff>0</xdr:rowOff>
    </xdr:from>
    <xdr:to>
      <xdr:col>84</xdr:col>
      <xdr:colOff>104775</xdr:colOff>
      <xdr:row>16</xdr:row>
      <xdr:rowOff>0</xdr:rowOff>
    </xdr:to>
    <xdr:cxnSp macro="">
      <xdr:nvCxnSpPr>
        <xdr:cNvPr id="127" name="直線コネクタ 174">
          <a:extLst>
            <a:ext uri="{FF2B5EF4-FFF2-40B4-BE49-F238E27FC236}">
              <a16:creationId xmlns:a16="http://schemas.microsoft.com/office/drawing/2014/main" id="{00000000-0008-0000-0300-00007F000000}"/>
            </a:ext>
          </a:extLst>
        </xdr:cNvPr>
        <xdr:cNvCxnSpPr/>
      </xdr:nvCxnSpPr>
      <xdr:spPr>
        <a:xfrm>
          <a:off x="15497175" y="2590800"/>
          <a:ext cx="47625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82</xdr:col>
      <xdr:colOff>47625</xdr:colOff>
      <xdr:row>16</xdr:row>
      <xdr:rowOff>0</xdr:rowOff>
    </xdr:from>
    <xdr:to>
      <xdr:col>84</xdr:col>
      <xdr:colOff>104775</xdr:colOff>
      <xdr:row>16</xdr:row>
      <xdr:rowOff>0</xdr:rowOff>
    </xdr:to>
    <xdr:cxnSp macro="">
      <xdr:nvCxnSpPr>
        <xdr:cNvPr id="128" name="直線コネクタ 175">
          <a:extLst>
            <a:ext uri="{FF2B5EF4-FFF2-40B4-BE49-F238E27FC236}">
              <a16:creationId xmlns:a16="http://schemas.microsoft.com/office/drawing/2014/main" id="{00000000-0008-0000-0300-000080000000}"/>
            </a:ext>
          </a:extLst>
        </xdr:cNvPr>
        <xdr:cNvCxnSpPr/>
      </xdr:nvCxnSpPr>
      <xdr:spPr>
        <a:xfrm>
          <a:off x="15497175" y="2590800"/>
          <a:ext cx="47625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82</xdr:col>
      <xdr:colOff>47625</xdr:colOff>
      <xdr:row>18</xdr:row>
      <xdr:rowOff>0</xdr:rowOff>
    </xdr:from>
    <xdr:to>
      <xdr:col>84</xdr:col>
      <xdr:colOff>104775</xdr:colOff>
      <xdr:row>18</xdr:row>
      <xdr:rowOff>0</xdr:rowOff>
    </xdr:to>
    <xdr:cxnSp macro="">
      <xdr:nvCxnSpPr>
        <xdr:cNvPr id="129" name="直線コネクタ 176">
          <a:extLst>
            <a:ext uri="{FF2B5EF4-FFF2-40B4-BE49-F238E27FC236}">
              <a16:creationId xmlns:a16="http://schemas.microsoft.com/office/drawing/2014/main" id="{00000000-0008-0000-0300-000081000000}"/>
            </a:ext>
          </a:extLst>
        </xdr:cNvPr>
        <xdr:cNvCxnSpPr/>
      </xdr:nvCxnSpPr>
      <xdr:spPr>
        <a:xfrm>
          <a:off x="15497175" y="2914650"/>
          <a:ext cx="47625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82</xdr:col>
      <xdr:colOff>47625</xdr:colOff>
      <xdr:row>18</xdr:row>
      <xdr:rowOff>0</xdr:rowOff>
    </xdr:from>
    <xdr:to>
      <xdr:col>84</xdr:col>
      <xdr:colOff>104775</xdr:colOff>
      <xdr:row>18</xdr:row>
      <xdr:rowOff>0</xdr:rowOff>
    </xdr:to>
    <xdr:cxnSp macro="">
      <xdr:nvCxnSpPr>
        <xdr:cNvPr id="130" name="直線コネクタ 177">
          <a:extLst>
            <a:ext uri="{FF2B5EF4-FFF2-40B4-BE49-F238E27FC236}">
              <a16:creationId xmlns:a16="http://schemas.microsoft.com/office/drawing/2014/main" id="{00000000-0008-0000-0300-000082000000}"/>
            </a:ext>
          </a:extLst>
        </xdr:cNvPr>
        <xdr:cNvCxnSpPr/>
      </xdr:nvCxnSpPr>
      <xdr:spPr>
        <a:xfrm>
          <a:off x="15497175" y="2914650"/>
          <a:ext cx="47625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82</xdr:col>
      <xdr:colOff>47625</xdr:colOff>
      <xdr:row>18</xdr:row>
      <xdr:rowOff>0</xdr:rowOff>
    </xdr:from>
    <xdr:to>
      <xdr:col>84</xdr:col>
      <xdr:colOff>104775</xdr:colOff>
      <xdr:row>18</xdr:row>
      <xdr:rowOff>0</xdr:rowOff>
    </xdr:to>
    <xdr:cxnSp macro="">
      <xdr:nvCxnSpPr>
        <xdr:cNvPr id="131" name="直線コネクタ 178">
          <a:extLst>
            <a:ext uri="{FF2B5EF4-FFF2-40B4-BE49-F238E27FC236}">
              <a16:creationId xmlns:a16="http://schemas.microsoft.com/office/drawing/2014/main" id="{00000000-0008-0000-0300-000083000000}"/>
            </a:ext>
          </a:extLst>
        </xdr:cNvPr>
        <xdr:cNvCxnSpPr/>
      </xdr:nvCxnSpPr>
      <xdr:spPr>
        <a:xfrm>
          <a:off x="15497175" y="2914650"/>
          <a:ext cx="47625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82</xdr:col>
      <xdr:colOff>47625</xdr:colOff>
      <xdr:row>20</xdr:row>
      <xdr:rowOff>0</xdr:rowOff>
    </xdr:from>
    <xdr:to>
      <xdr:col>84</xdr:col>
      <xdr:colOff>104775</xdr:colOff>
      <xdr:row>20</xdr:row>
      <xdr:rowOff>0</xdr:rowOff>
    </xdr:to>
    <xdr:cxnSp macro="">
      <xdr:nvCxnSpPr>
        <xdr:cNvPr id="132" name="直線コネクタ 179">
          <a:extLst>
            <a:ext uri="{FF2B5EF4-FFF2-40B4-BE49-F238E27FC236}">
              <a16:creationId xmlns:a16="http://schemas.microsoft.com/office/drawing/2014/main" id="{00000000-0008-0000-0300-000084000000}"/>
            </a:ext>
          </a:extLst>
        </xdr:cNvPr>
        <xdr:cNvCxnSpPr/>
      </xdr:nvCxnSpPr>
      <xdr:spPr>
        <a:xfrm>
          <a:off x="15497175" y="3238500"/>
          <a:ext cx="47625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82</xdr:col>
      <xdr:colOff>47625</xdr:colOff>
      <xdr:row>20</xdr:row>
      <xdr:rowOff>0</xdr:rowOff>
    </xdr:from>
    <xdr:to>
      <xdr:col>84</xdr:col>
      <xdr:colOff>104775</xdr:colOff>
      <xdr:row>20</xdr:row>
      <xdr:rowOff>0</xdr:rowOff>
    </xdr:to>
    <xdr:cxnSp macro="">
      <xdr:nvCxnSpPr>
        <xdr:cNvPr id="133" name="直線コネクタ 180">
          <a:extLst>
            <a:ext uri="{FF2B5EF4-FFF2-40B4-BE49-F238E27FC236}">
              <a16:creationId xmlns:a16="http://schemas.microsoft.com/office/drawing/2014/main" id="{00000000-0008-0000-0300-000085000000}"/>
            </a:ext>
          </a:extLst>
        </xdr:cNvPr>
        <xdr:cNvCxnSpPr/>
      </xdr:nvCxnSpPr>
      <xdr:spPr>
        <a:xfrm>
          <a:off x="15497175" y="3238500"/>
          <a:ext cx="47625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82</xdr:col>
      <xdr:colOff>47625</xdr:colOff>
      <xdr:row>20</xdr:row>
      <xdr:rowOff>0</xdr:rowOff>
    </xdr:from>
    <xdr:to>
      <xdr:col>84</xdr:col>
      <xdr:colOff>104775</xdr:colOff>
      <xdr:row>20</xdr:row>
      <xdr:rowOff>0</xdr:rowOff>
    </xdr:to>
    <xdr:cxnSp macro="">
      <xdr:nvCxnSpPr>
        <xdr:cNvPr id="134" name="直線コネクタ 181">
          <a:extLst>
            <a:ext uri="{FF2B5EF4-FFF2-40B4-BE49-F238E27FC236}">
              <a16:creationId xmlns:a16="http://schemas.microsoft.com/office/drawing/2014/main" id="{00000000-0008-0000-0300-000086000000}"/>
            </a:ext>
          </a:extLst>
        </xdr:cNvPr>
        <xdr:cNvCxnSpPr/>
      </xdr:nvCxnSpPr>
      <xdr:spPr>
        <a:xfrm>
          <a:off x="15497175" y="3238500"/>
          <a:ext cx="47625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82</xdr:col>
      <xdr:colOff>47625</xdr:colOff>
      <xdr:row>22</xdr:row>
      <xdr:rowOff>0</xdr:rowOff>
    </xdr:from>
    <xdr:to>
      <xdr:col>84</xdr:col>
      <xdr:colOff>104775</xdr:colOff>
      <xdr:row>22</xdr:row>
      <xdr:rowOff>0</xdr:rowOff>
    </xdr:to>
    <xdr:cxnSp macro="">
      <xdr:nvCxnSpPr>
        <xdr:cNvPr id="135" name="直線コネクタ 182">
          <a:extLst>
            <a:ext uri="{FF2B5EF4-FFF2-40B4-BE49-F238E27FC236}">
              <a16:creationId xmlns:a16="http://schemas.microsoft.com/office/drawing/2014/main" id="{00000000-0008-0000-0300-000087000000}"/>
            </a:ext>
          </a:extLst>
        </xdr:cNvPr>
        <xdr:cNvCxnSpPr/>
      </xdr:nvCxnSpPr>
      <xdr:spPr>
        <a:xfrm>
          <a:off x="15497175" y="3562350"/>
          <a:ext cx="47625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82</xdr:col>
      <xdr:colOff>47625</xdr:colOff>
      <xdr:row>22</xdr:row>
      <xdr:rowOff>0</xdr:rowOff>
    </xdr:from>
    <xdr:to>
      <xdr:col>84</xdr:col>
      <xdr:colOff>104775</xdr:colOff>
      <xdr:row>22</xdr:row>
      <xdr:rowOff>0</xdr:rowOff>
    </xdr:to>
    <xdr:cxnSp macro="">
      <xdr:nvCxnSpPr>
        <xdr:cNvPr id="136" name="直線コネクタ 183">
          <a:extLst>
            <a:ext uri="{FF2B5EF4-FFF2-40B4-BE49-F238E27FC236}">
              <a16:creationId xmlns:a16="http://schemas.microsoft.com/office/drawing/2014/main" id="{00000000-0008-0000-0300-000088000000}"/>
            </a:ext>
          </a:extLst>
        </xdr:cNvPr>
        <xdr:cNvCxnSpPr/>
      </xdr:nvCxnSpPr>
      <xdr:spPr>
        <a:xfrm>
          <a:off x="15497175" y="3562350"/>
          <a:ext cx="47625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82</xdr:col>
      <xdr:colOff>47625</xdr:colOff>
      <xdr:row>22</xdr:row>
      <xdr:rowOff>0</xdr:rowOff>
    </xdr:from>
    <xdr:to>
      <xdr:col>84</xdr:col>
      <xdr:colOff>104775</xdr:colOff>
      <xdr:row>22</xdr:row>
      <xdr:rowOff>0</xdr:rowOff>
    </xdr:to>
    <xdr:cxnSp macro="">
      <xdr:nvCxnSpPr>
        <xdr:cNvPr id="137" name="直線コネクタ 184">
          <a:extLst>
            <a:ext uri="{FF2B5EF4-FFF2-40B4-BE49-F238E27FC236}">
              <a16:creationId xmlns:a16="http://schemas.microsoft.com/office/drawing/2014/main" id="{00000000-0008-0000-0300-000089000000}"/>
            </a:ext>
          </a:extLst>
        </xdr:cNvPr>
        <xdr:cNvCxnSpPr/>
      </xdr:nvCxnSpPr>
      <xdr:spPr>
        <a:xfrm>
          <a:off x="15497175" y="3562350"/>
          <a:ext cx="47625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82</xdr:col>
      <xdr:colOff>47625</xdr:colOff>
      <xdr:row>24</xdr:row>
      <xdr:rowOff>0</xdr:rowOff>
    </xdr:from>
    <xdr:to>
      <xdr:col>84</xdr:col>
      <xdr:colOff>104775</xdr:colOff>
      <xdr:row>24</xdr:row>
      <xdr:rowOff>0</xdr:rowOff>
    </xdr:to>
    <xdr:cxnSp macro="">
      <xdr:nvCxnSpPr>
        <xdr:cNvPr id="138" name="直線コネクタ 185">
          <a:extLst>
            <a:ext uri="{FF2B5EF4-FFF2-40B4-BE49-F238E27FC236}">
              <a16:creationId xmlns:a16="http://schemas.microsoft.com/office/drawing/2014/main" id="{00000000-0008-0000-0300-00008A000000}"/>
            </a:ext>
          </a:extLst>
        </xdr:cNvPr>
        <xdr:cNvCxnSpPr/>
      </xdr:nvCxnSpPr>
      <xdr:spPr>
        <a:xfrm>
          <a:off x="15497175" y="3886200"/>
          <a:ext cx="47625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82</xdr:col>
      <xdr:colOff>47625</xdr:colOff>
      <xdr:row>24</xdr:row>
      <xdr:rowOff>0</xdr:rowOff>
    </xdr:from>
    <xdr:to>
      <xdr:col>84</xdr:col>
      <xdr:colOff>104775</xdr:colOff>
      <xdr:row>24</xdr:row>
      <xdr:rowOff>0</xdr:rowOff>
    </xdr:to>
    <xdr:cxnSp macro="">
      <xdr:nvCxnSpPr>
        <xdr:cNvPr id="139" name="直線コネクタ 186">
          <a:extLst>
            <a:ext uri="{FF2B5EF4-FFF2-40B4-BE49-F238E27FC236}">
              <a16:creationId xmlns:a16="http://schemas.microsoft.com/office/drawing/2014/main" id="{00000000-0008-0000-0300-00008B000000}"/>
            </a:ext>
          </a:extLst>
        </xdr:cNvPr>
        <xdr:cNvCxnSpPr/>
      </xdr:nvCxnSpPr>
      <xdr:spPr>
        <a:xfrm>
          <a:off x="15497175" y="3886200"/>
          <a:ext cx="47625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82</xdr:col>
      <xdr:colOff>47625</xdr:colOff>
      <xdr:row>24</xdr:row>
      <xdr:rowOff>0</xdr:rowOff>
    </xdr:from>
    <xdr:to>
      <xdr:col>84</xdr:col>
      <xdr:colOff>104775</xdr:colOff>
      <xdr:row>24</xdr:row>
      <xdr:rowOff>0</xdr:rowOff>
    </xdr:to>
    <xdr:cxnSp macro="">
      <xdr:nvCxnSpPr>
        <xdr:cNvPr id="140" name="直線コネクタ 187">
          <a:extLst>
            <a:ext uri="{FF2B5EF4-FFF2-40B4-BE49-F238E27FC236}">
              <a16:creationId xmlns:a16="http://schemas.microsoft.com/office/drawing/2014/main" id="{00000000-0008-0000-0300-00008C000000}"/>
            </a:ext>
          </a:extLst>
        </xdr:cNvPr>
        <xdr:cNvCxnSpPr/>
      </xdr:nvCxnSpPr>
      <xdr:spPr>
        <a:xfrm>
          <a:off x="15497175" y="3886200"/>
          <a:ext cx="47625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82</xdr:col>
      <xdr:colOff>47625</xdr:colOff>
      <xdr:row>26</xdr:row>
      <xdr:rowOff>0</xdr:rowOff>
    </xdr:from>
    <xdr:to>
      <xdr:col>84</xdr:col>
      <xdr:colOff>104775</xdr:colOff>
      <xdr:row>26</xdr:row>
      <xdr:rowOff>0</xdr:rowOff>
    </xdr:to>
    <xdr:cxnSp macro="">
      <xdr:nvCxnSpPr>
        <xdr:cNvPr id="141" name="直線コネクタ 188">
          <a:extLst>
            <a:ext uri="{FF2B5EF4-FFF2-40B4-BE49-F238E27FC236}">
              <a16:creationId xmlns:a16="http://schemas.microsoft.com/office/drawing/2014/main" id="{00000000-0008-0000-0300-00008D000000}"/>
            </a:ext>
          </a:extLst>
        </xdr:cNvPr>
        <xdr:cNvCxnSpPr/>
      </xdr:nvCxnSpPr>
      <xdr:spPr>
        <a:xfrm>
          <a:off x="15497175" y="4210050"/>
          <a:ext cx="47625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82</xdr:col>
      <xdr:colOff>47625</xdr:colOff>
      <xdr:row>26</xdr:row>
      <xdr:rowOff>0</xdr:rowOff>
    </xdr:from>
    <xdr:to>
      <xdr:col>84</xdr:col>
      <xdr:colOff>104775</xdr:colOff>
      <xdr:row>26</xdr:row>
      <xdr:rowOff>0</xdr:rowOff>
    </xdr:to>
    <xdr:cxnSp macro="">
      <xdr:nvCxnSpPr>
        <xdr:cNvPr id="142" name="直線コネクタ 189">
          <a:extLst>
            <a:ext uri="{FF2B5EF4-FFF2-40B4-BE49-F238E27FC236}">
              <a16:creationId xmlns:a16="http://schemas.microsoft.com/office/drawing/2014/main" id="{00000000-0008-0000-0300-00008E000000}"/>
            </a:ext>
          </a:extLst>
        </xdr:cNvPr>
        <xdr:cNvCxnSpPr/>
      </xdr:nvCxnSpPr>
      <xdr:spPr>
        <a:xfrm>
          <a:off x="15497175" y="4210050"/>
          <a:ext cx="47625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82</xdr:col>
      <xdr:colOff>47625</xdr:colOff>
      <xdr:row>26</xdr:row>
      <xdr:rowOff>0</xdr:rowOff>
    </xdr:from>
    <xdr:to>
      <xdr:col>84</xdr:col>
      <xdr:colOff>104775</xdr:colOff>
      <xdr:row>26</xdr:row>
      <xdr:rowOff>0</xdr:rowOff>
    </xdr:to>
    <xdr:cxnSp macro="">
      <xdr:nvCxnSpPr>
        <xdr:cNvPr id="143" name="直線コネクタ 190">
          <a:extLst>
            <a:ext uri="{FF2B5EF4-FFF2-40B4-BE49-F238E27FC236}">
              <a16:creationId xmlns:a16="http://schemas.microsoft.com/office/drawing/2014/main" id="{00000000-0008-0000-0300-00008F000000}"/>
            </a:ext>
          </a:extLst>
        </xdr:cNvPr>
        <xdr:cNvCxnSpPr/>
      </xdr:nvCxnSpPr>
      <xdr:spPr>
        <a:xfrm>
          <a:off x="15497175" y="4210050"/>
          <a:ext cx="47625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66</xdr:col>
      <xdr:colOff>47625</xdr:colOff>
      <xdr:row>10</xdr:row>
      <xdr:rowOff>0</xdr:rowOff>
    </xdr:from>
    <xdr:to>
      <xdr:col>68</xdr:col>
      <xdr:colOff>104775</xdr:colOff>
      <xdr:row>10</xdr:row>
      <xdr:rowOff>0</xdr:rowOff>
    </xdr:to>
    <xdr:cxnSp macro="">
      <xdr:nvCxnSpPr>
        <xdr:cNvPr id="144" name="直線コネクタ 221">
          <a:extLst>
            <a:ext uri="{FF2B5EF4-FFF2-40B4-BE49-F238E27FC236}">
              <a16:creationId xmlns:a16="http://schemas.microsoft.com/office/drawing/2014/main" id="{00000000-0008-0000-0300-000090000000}"/>
            </a:ext>
          </a:extLst>
        </xdr:cNvPr>
        <xdr:cNvCxnSpPr/>
      </xdr:nvCxnSpPr>
      <xdr:spPr>
        <a:xfrm>
          <a:off x="12144375" y="1619250"/>
          <a:ext cx="47625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66</xdr:col>
      <xdr:colOff>47625</xdr:colOff>
      <xdr:row>10</xdr:row>
      <xdr:rowOff>0</xdr:rowOff>
    </xdr:from>
    <xdr:to>
      <xdr:col>68</xdr:col>
      <xdr:colOff>104775</xdr:colOff>
      <xdr:row>10</xdr:row>
      <xdr:rowOff>0</xdr:rowOff>
    </xdr:to>
    <xdr:cxnSp macro="">
      <xdr:nvCxnSpPr>
        <xdr:cNvPr id="145" name="直線コネクタ 222">
          <a:extLst>
            <a:ext uri="{FF2B5EF4-FFF2-40B4-BE49-F238E27FC236}">
              <a16:creationId xmlns:a16="http://schemas.microsoft.com/office/drawing/2014/main" id="{00000000-0008-0000-0300-000091000000}"/>
            </a:ext>
          </a:extLst>
        </xdr:cNvPr>
        <xdr:cNvCxnSpPr/>
      </xdr:nvCxnSpPr>
      <xdr:spPr>
        <a:xfrm>
          <a:off x="12144375" y="1619250"/>
          <a:ext cx="47625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66</xdr:col>
      <xdr:colOff>47625</xdr:colOff>
      <xdr:row>10</xdr:row>
      <xdr:rowOff>0</xdr:rowOff>
    </xdr:from>
    <xdr:to>
      <xdr:col>68</xdr:col>
      <xdr:colOff>104775</xdr:colOff>
      <xdr:row>10</xdr:row>
      <xdr:rowOff>0</xdr:rowOff>
    </xdr:to>
    <xdr:cxnSp macro="">
      <xdr:nvCxnSpPr>
        <xdr:cNvPr id="146" name="直線コネクタ 223">
          <a:extLst>
            <a:ext uri="{FF2B5EF4-FFF2-40B4-BE49-F238E27FC236}">
              <a16:creationId xmlns:a16="http://schemas.microsoft.com/office/drawing/2014/main" id="{00000000-0008-0000-0300-000092000000}"/>
            </a:ext>
          </a:extLst>
        </xdr:cNvPr>
        <xdr:cNvCxnSpPr/>
      </xdr:nvCxnSpPr>
      <xdr:spPr>
        <a:xfrm>
          <a:off x="12144375" y="1619250"/>
          <a:ext cx="47625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66</xdr:col>
      <xdr:colOff>47625</xdr:colOff>
      <xdr:row>18</xdr:row>
      <xdr:rowOff>0</xdr:rowOff>
    </xdr:from>
    <xdr:to>
      <xdr:col>68</xdr:col>
      <xdr:colOff>104775</xdr:colOff>
      <xdr:row>18</xdr:row>
      <xdr:rowOff>0</xdr:rowOff>
    </xdr:to>
    <xdr:cxnSp macro="">
      <xdr:nvCxnSpPr>
        <xdr:cNvPr id="147" name="直線コネクタ 224">
          <a:extLst>
            <a:ext uri="{FF2B5EF4-FFF2-40B4-BE49-F238E27FC236}">
              <a16:creationId xmlns:a16="http://schemas.microsoft.com/office/drawing/2014/main" id="{00000000-0008-0000-0300-000093000000}"/>
            </a:ext>
          </a:extLst>
        </xdr:cNvPr>
        <xdr:cNvCxnSpPr/>
      </xdr:nvCxnSpPr>
      <xdr:spPr>
        <a:xfrm>
          <a:off x="12144375" y="2914650"/>
          <a:ext cx="47625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66</xdr:col>
      <xdr:colOff>47625</xdr:colOff>
      <xdr:row>18</xdr:row>
      <xdr:rowOff>0</xdr:rowOff>
    </xdr:from>
    <xdr:to>
      <xdr:col>68</xdr:col>
      <xdr:colOff>104775</xdr:colOff>
      <xdr:row>18</xdr:row>
      <xdr:rowOff>0</xdr:rowOff>
    </xdr:to>
    <xdr:cxnSp macro="">
      <xdr:nvCxnSpPr>
        <xdr:cNvPr id="148" name="直線コネクタ 225">
          <a:extLst>
            <a:ext uri="{FF2B5EF4-FFF2-40B4-BE49-F238E27FC236}">
              <a16:creationId xmlns:a16="http://schemas.microsoft.com/office/drawing/2014/main" id="{00000000-0008-0000-0300-000094000000}"/>
            </a:ext>
          </a:extLst>
        </xdr:cNvPr>
        <xdr:cNvCxnSpPr/>
      </xdr:nvCxnSpPr>
      <xdr:spPr>
        <a:xfrm>
          <a:off x="12144375" y="2914650"/>
          <a:ext cx="47625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66</xdr:col>
      <xdr:colOff>47625</xdr:colOff>
      <xdr:row>18</xdr:row>
      <xdr:rowOff>0</xdr:rowOff>
    </xdr:from>
    <xdr:to>
      <xdr:col>68</xdr:col>
      <xdr:colOff>104775</xdr:colOff>
      <xdr:row>18</xdr:row>
      <xdr:rowOff>0</xdr:rowOff>
    </xdr:to>
    <xdr:cxnSp macro="">
      <xdr:nvCxnSpPr>
        <xdr:cNvPr id="149" name="直線コネクタ 226">
          <a:extLst>
            <a:ext uri="{FF2B5EF4-FFF2-40B4-BE49-F238E27FC236}">
              <a16:creationId xmlns:a16="http://schemas.microsoft.com/office/drawing/2014/main" id="{00000000-0008-0000-0300-000095000000}"/>
            </a:ext>
          </a:extLst>
        </xdr:cNvPr>
        <xdr:cNvCxnSpPr/>
      </xdr:nvCxnSpPr>
      <xdr:spPr>
        <a:xfrm>
          <a:off x="12144375" y="2914650"/>
          <a:ext cx="47625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65</xdr:col>
      <xdr:colOff>9525</xdr:colOff>
      <xdr:row>17</xdr:row>
      <xdr:rowOff>9525</xdr:rowOff>
    </xdr:from>
    <xdr:to>
      <xdr:col>69</xdr:col>
      <xdr:colOff>0</xdr:colOff>
      <xdr:row>17</xdr:row>
      <xdr:rowOff>133350</xdr:rowOff>
    </xdr:to>
    <xdr:sp macro="" textlink="">
      <xdr:nvSpPr>
        <xdr:cNvPr id="150" name="正方形/長方形 227">
          <a:extLst>
            <a:ext uri="{FF2B5EF4-FFF2-40B4-BE49-F238E27FC236}">
              <a16:creationId xmlns:a16="http://schemas.microsoft.com/office/drawing/2014/main" id="{00000000-0008-0000-0300-000096000000}"/>
            </a:ext>
          </a:extLst>
        </xdr:cNvPr>
        <xdr:cNvSpPr/>
      </xdr:nvSpPr>
      <xdr:spPr>
        <a:xfrm>
          <a:off x="11896725" y="2762250"/>
          <a:ext cx="828675" cy="123825"/>
        </a:xfrm>
        <a:prstGeom prst="rect">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overflow" horzOverflow="overflow" wrap="square" lIns="90170" tIns="46990" rIns="90170" bIns="46990" anchor="ctr"/>
        <a:lstStyle/>
        <a:p>
          <a:pPr algn="l">
            <a:lnSpc>
              <a:spcPct val="100000"/>
            </a:lnSpc>
          </a:pPr>
          <a:endParaRPr/>
        </a:p>
      </xdr:txBody>
    </xdr:sp>
    <xdr:clientData/>
  </xdr:twoCellAnchor>
  <xdr:twoCellAnchor>
    <xdr:from>
      <xdr:col>69</xdr:col>
      <xdr:colOff>9525</xdr:colOff>
      <xdr:row>14</xdr:row>
      <xdr:rowOff>152400</xdr:rowOff>
    </xdr:from>
    <xdr:to>
      <xdr:col>72</xdr:col>
      <xdr:colOff>200025</xdr:colOff>
      <xdr:row>15</xdr:row>
      <xdr:rowOff>133350</xdr:rowOff>
    </xdr:to>
    <xdr:sp macro="" textlink="">
      <xdr:nvSpPr>
        <xdr:cNvPr id="151" name="正方形/長方形 228">
          <a:extLst>
            <a:ext uri="{FF2B5EF4-FFF2-40B4-BE49-F238E27FC236}">
              <a16:creationId xmlns:a16="http://schemas.microsoft.com/office/drawing/2014/main" id="{00000000-0008-0000-0300-000097000000}"/>
            </a:ext>
          </a:extLst>
        </xdr:cNvPr>
        <xdr:cNvSpPr/>
      </xdr:nvSpPr>
      <xdr:spPr>
        <a:xfrm>
          <a:off x="12734925" y="2419350"/>
          <a:ext cx="819150" cy="142875"/>
        </a:xfrm>
        <a:prstGeom prst="rect">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overflow" horzOverflow="overflow" wrap="square" lIns="90170" tIns="46990" rIns="90170" bIns="46990" anchor="ctr"/>
        <a:lstStyle/>
        <a:p>
          <a:pPr algn="l">
            <a:lnSpc>
              <a:spcPct val="100000"/>
            </a:lnSpc>
          </a:pPr>
          <a:endParaRPr/>
        </a:p>
      </xdr:txBody>
    </xdr:sp>
    <xdr:clientData/>
  </xdr:twoCellAnchor>
  <xdr:twoCellAnchor>
    <xdr:from>
      <xdr:col>73</xdr:col>
      <xdr:colOff>9525</xdr:colOff>
      <xdr:row>17</xdr:row>
      <xdr:rowOff>0</xdr:rowOff>
    </xdr:from>
    <xdr:to>
      <xdr:col>77</xdr:col>
      <xdr:colOff>9525</xdr:colOff>
      <xdr:row>17</xdr:row>
      <xdr:rowOff>133350</xdr:rowOff>
    </xdr:to>
    <xdr:sp macro="" textlink="">
      <xdr:nvSpPr>
        <xdr:cNvPr id="152" name="正方形/長方形 229">
          <a:extLst>
            <a:ext uri="{FF2B5EF4-FFF2-40B4-BE49-F238E27FC236}">
              <a16:creationId xmlns:a16="http://schemas.microsoft.com/office/drawing/2014/main" id="{00000000-0008-0000-0300-000098000000}"/>
            </a:ext>
          </a:extLst>
        </xdr:cNvPr>
        <xdr:cNvSpPr/>
      </xdr:nvSpPr>
      <xdr:spPr>
        <a:xfrm>
          <a:off x="13573125" y="2752725"/>
          <a:ext cx="838200" cy="133350"/>
        </a:xfrm>
        <a:prstGeom prst="rect">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overflow" horzOverflow="overflow" wrap="square" lIns="90170" tIns="46990" rIns="90170" bIns="46990" anchor="ctr"/>
        <a:lstStyle/>
        <a:p>
          <a:pPr algn="l">
            <a:lnSpc>
              <a:spcPct val="100000"/>
            </a:lnSpc>
          </a:pPr>
          <a:endParaRPr/>
        </a:p>
      </xdr:txBody>
    </xdr:sp>
    <xdr:clientData/>
  </xdr:twoCellAnchor>
  <xdr:twoCellAnchor>
    <xdr:from>
      <xdr:col>77</xdr:col>
      <xdr:colOff>9525</xdr:colOff>
      <xdr:row>15</xdr:row>
      <xdr:rowOff>0</xdr:rowOff>
    </xdr:from>
    <xdr:to>
      <xdr:col>81</xdr:col>
      <xdr:colOff>9525</xdr:colOff>
      <xdr:row>15</xdr:row>
      <xdr:rowOff>133350</xdr:rowOff>
    </xdr:to>
    <xdr:sp macro="" textlink="">
      <xdr:nvSpPr>
        <xdr:cNvPr id="153" name="正方形/長方形 230">
          <a:extLst>
            <a:ext uri="{FF2B5EF4-FFF2-40B4-BE49-F238E27FC236}">
              <a16:creationId xmlns:a16="http://schemas.microsoft.com/office/drawing/2014/main" id="{00000000-0008-0000-0300-000099000000}"/>
            </a:ext>
          </a:extLst>
        </xdr:cNvPr>
        <xdr:cNvSpPr/>
      </xdr:nvSpPr>
      <xdr:spPr>
        <a:xfrm>
          <a:off x="14411325" y="2428875"/>
          <a:ext cx="838200" cy="133350"/>
        </a:xfrm>
        <a:prstGeom prst="rect">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overflow" horzOverflow="overflow" wrap="square" lIns="90170" tIns="46990" rIns="90170" bIns="46990" anchor="ctr"/>
        <a:lstStyle/>
        <a:p>
          <a:pPr algn="l">
            <a:lnSpc>
              <a:spcPct val="100000"/>
            </a:lnSpc>
          </a:pPr>
          <a:endParaRPr/>
        </a:p>
      </xdr:txBody>
    </xdr:sp>
    <xdr:clientData/>
  </xdr:twoCellAnchor>
  <xdr:twoCellAnchor>
    <xdr:from>
      <xdr:col>77</xdr:col>
      <xdr:colOff>9525</xdr:colOff>
      <xdr:row>17</xdr:row>
      <xdr:rowOff>0</xdr:rowOff>
    </xdr:from>
    <xdr:to>
      <xdr:col>81</xdr:col>
      <xdr:colOff>9525</xdr:colOff>
      <xdr:row>17</xdr:row>
      <xdr:rowOff>133350</xdr:rowOff>
    </xdr:to>
    <xdr:sp macro="" textlink="">
      <xdr:nvSpPr>
        <xdr:cNvPr id="154" name="正方形/長方形 231">
          <a:extLst>
            <a:ext uri="{FF2B5EF4-FFF2-40B4-BE49-F238E27FC236}">
              <a16:creationId xmlns:a16="http://schemas.microsoft.com/office/drawing/2014/main" id="{00000000-0008-0000-0300-00009A000000}"/>
            </a:ext>
          </a:extLst>
        </xdr:cNvPr>
        <xdr:cNvSpPr/>
      </xdr:nvSpPr>
      <xdr:spPr>
        <a:xfrm>
          <a:off x="14411325" y="2752725"/>
          <a:ext cx="838200" cy="133350"/>
        </a:xfrm>
        <a:prstGeom prst="rect">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overflow" horzOverflow="overflow" wrap="square" lIns="90170" tIns="46990" rIns="90170" bIns="46990" anchor="ctr"/>
        <a:lstStyle/>
        <a:p>
          <a:pPr algn="l">
            <a:lnSpc>
              <a:spcPct val="100000"/>
            </a:lnSpc>
          </a:pPr>
          <a:endParaRPr/>
        </a:p>
      </xdr:txBody>
    </xdr:sp>
    <xdr:clientData/>
  </xdr:twoCellAnchor>
  <xdr:twoCellAnchor>
    <xdr:from>
      <xdr:col>77</xdr:col>
      <xdr:colOff>9525</xdr:colOff>
      <xdr:row>23</xdr:row>
      <xdr:rowOff>9525</xdr:rowOff>
    </xdr:from>
    <xdr:to>
      <xdr:col>80</xdr:col>
      <xdr:colOff>200025</xdr:colOff>
      <xdr:row>23</xdr:row>
      <xdr:rowOff>142875</xdr:rowOff>
    </xdr:to>
    <xdr:sp macro="" textlink="">
      <xdr:nvSpPr>
        <xdr:cNvPr id="155" name="正方形/長方形 232">
          <a:extLst>
            <a:ext uri="{FF2B5EF4-FFF2-40B4-BE49-F238E27FC236}">
              <a16:creationId xmlns:a16="http://schemas.microsoft.com/office/drawing/2014/main" id="{00000000-0008-0000-0300-00009B000000}"/>
            </a:ext>
          </a:extLst>
        </xdr:cNvPr>
        <xdr:cNvSpPr/>
      </xdr:nvSpPr>
      <xdr:spPr>
        <a:xfrm>
          <a:off x="14411325" y="3733800"/>
          <a:ext cx="819150" cy="133350"/>
        </a:xfrm>
        <a:prstGeom prst="rect">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overflow" horzOverflow="overflow" wrap="square" lIns="90170" tIns="46990" rIns="90170" bIns="46990" anchor="ctr"/>
        <a:lstStyle/>
        <a:p>
          <a:pPr algn="l">
            <a:lnSpc>
              <a:spcPct val="100000"/>
            </a:lnSpc>
          </a:pPr>
          <a:endParaRPr/>
        </a:p>
      </xdr:txBody>
    </xdr:sp>
    <xdr:clientData/>
  </xdr:twoCellAnchor>
  <xdr:twoCellAnchor>
    <xdr:from>
      <xdr:col>81</xdr:col>
      <xdr:colOff>9525</xdr:colOff>
      <xdr:row>23</xdr:row>
      <xdr:rowOff>0</xdr:rowOff>
    </xdr:from>
    <xdr:to>
      <xdr:col>85</xdr:col>
      <xdr:colOff>0</xdr:colOff>
      <xdr:row>23</xdr:row>
      <xdr:rowOff>133350</xdr:rowOff>
    </xdr:to>
    <xdr:sp macro="" textlink="">
      <xdr:nvSpPr>
        <xdr:cNvPr id="156" name="正方形/長方形 233">
          <a:extLst>
            <a:ext uri="{FF2B5EF4-FFF2-40B4-BE49-F238E27FC236}">
              <a16:creationId xmlns:a16="http://schemas.microsoft.com/office/drawing/2014/main" id="{00000000-0008-0000-0300-00009C000000}"/>
            </a:ext>
          </a:extLst>
        </xdr:cNvPr>
        <xdr:cNvSpPr/>
      </xdr:nvSpPr>
      <xdr:spPr>
        <a:xfrm>
          <a:off x="15249525" y="3724275"/>
          <a:ext cx="828675" cy="133350"/>
        </a:xfrm>
        <a:prstGeom prst="rect">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overflow" horzOverflow="overflow" wrap="square" lIns="90170" tIns="46990" rIns="90170" bIns="46990" anchor="ctr"/>
        <a:lstStyle/>
        <a:p>
          <a:pPr algn="l">
            <a:lnSpc>
              <a:spcPct val="100000"/>
            </a:lnSpc>
          </a:pPr>
          <a:endParaRPr/>
        </a:p>
      </xdr:txBody>
    </xdr:sp>
    <xdr:clientData/>
  </xdr:twoCellAnchor>
  <xdr:twoCellAnchor>
    <xdr:from>
      <xdr:col>81</xdr:col>
      <xdr:colOff>9525</xdr:colOff>
      <xdr:row>15</xdr:row>
      <xdr:rowOff>0</xdr:rowOff>
    </xdr:from>
    <xdr:to>
      <xdr:col>85</xdr:col>
      <xdr:colOff>9525</xdr:colOff>
      <xdr:row>15</xdr:row>
      <xdr:rowOff>133350</xdr:rowOff>
    </xdr:to>
    <xdr:sp macro="" textlink="">
      <xdr:nvSpPr>
        <xdr:cNvPr id="157" name="正方形/長方形 234">
          <a:extLst>
            <a:ext uri="{FF2B5EF4-FFF2-40B4-BE49-F238E27FC236}">
              <a16:creationId xmlns:a16="http://schemas.microsoft.com/office/drawing/2014/main" id="{00000000-0008-0000-0300-00009D000000}"/>
            </a:ext>
          </a:extLst>
        </xdr:cNvPr>
        <xdr:cNvSpPr/>
      </xdr:nvSpPr>
      <xdr:spPr>
        <a:xfrm>
          <a:off x="15249525" y="2428875"/>
          <a:ext cx="838200" cy="133350"/>
        </a:xfrm>
        <a:prstGeom prst="rect">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overflow" horzOverflow="overflow" wrap="square" lIns="90170" tIns="46990" rIns="90170" bIns="46990" anchor="ctr"/>
        <a:lstStyle/>
        <a:p>
          <a:pPr algn="l">
            <a:lnSpc>
              <a:spcPct val="100000"/>
            </a:lnSpc>
          </a:pPr>
          <a:endParaRPr/>
        </a:p>
      </xdr:txBody>
    </xdr:sp>
    <xdr:clientData/>
  </xdr:twoCellAnchor>
  <xdr:twoCellAnchor>
    <xdr:from>
      <xdr:col>62</xdr:col>
      <xdr:colOff>171449</xdr:colOff>
      <xdr:row>34</xdr:row>
      <xdr:rowOff>38100</xdr:rowOff>
    </xdr:from>
    <xdr:to>
      <xdr:col>65</xdr:col>
      <xdr:colOff>57150</xdr:colOff>
      <xdr:row>35</xdr:row>
      <xdr:rowOff>123824</xdr:rowOff>
    </xdr:to>
    <xdr:sp macro="" textlink="">
      <xdr:nvSpPr>
        <xdr:cNvPr id="158" name="大かっこ 235">
          <a:extLst>
            <a:ext uri="{FF2B5EF4-FFF2-40B4-BE49-F238E27FC236}">
              <a16:creationId xmlns:a16="http://schemas.microsoft.com/office/drawing/2014/main" id="{00000000-0008-0000-0300-00009E000000}"/>
            </a:ext>
          </a:extLst>
        </xdr:cNvPr>
        <xdr:cNvSpPr/>
      </xdr:nvSpPr>
      <xdr:spPr>
        <a:xfrm>
          <a:off x="11430000" y="5543550"/>
          <a:ext cx="514350" cy="247650"/>
        </a:xfrm>
        <a:prstGeom prst="bracketPair">
          <a:avLst>
            <a:gd name="adj" fmla="val 16667"/>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overflow" horzOverflow="overflow" wrap="square" lIns="90170" tIns="46990" rIns="90170" bIns="46990" anchor="ctr"/>
        <a:lstStyle/>
        <a:p>
          <a:pPr algn="l">
            <a:lnSpc>
              <a:spcPct val="100000"/>
            </a:lnSpc>
          </a:pPr>
          <a:endParaRPr/>
        </a:p>
      </xdr:txBody>
    </xdr:sp>
    <xdr:clientData/>
  </xdr:twoCellAnchor>
  <xdr:twoCellAnchor>
    <xdr:from>
      <xdr:col>63</xdr:col>
      <xdr:colOff>47625</xdr:colOff>
      <xdr:row>39</xdr:row>
      <xdr:rowOff>0</xdr:rowOff>
    </xdr:from>
    <xdr:to>
      <xdr:col>65</xdr:col>
      <xdr:colOff>104775</xdr:colOff>
      <xdr:row>39</xdr:row>
      <xdr:rowOff>0</xdr:rowOff>
    </xdr:to>
    <xdr:cxnSp macro="">
      <xdr:nvCxnSpPr>
        <xdr:cNvPr id="159" name="直線コネクタ 236">
          <a:extLst>
            <a:ext uri="{FF2B5EF4-FFF2-40B4-BE49-F238E27FC236}">
              <a16:creationId xmlns:a16="http://schemas.microsoft.com/office/drawing/2014/main" id="{00000000-0008-0000-0300-00009F000000}"/>
            </a:ext>
          </a:extLst>
        </xdr:cNvPr>
        <xdr:cNvCxnSpPr/>
      </xdr:nvCxnSpPr>
      <xdr:spPr>
        <a:xfrm>
          <a:off x="11515725" y="6315074"/>
          <a:ext cx="47625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63</xdr:col>
      <xdr:colOff>47625</xdr:colOff>
      <xdr:row>39</xdr:row>
      <xdr:rowOff>0</xdr:rowOff>
    </xdr:from>
    <xdr:to>
      <xdr:col>65</xdr:col>
      <xdr:colOff>104775</xdr:colOff>
      <xdr:row>39</xdr:row>
      <xdr:rowOff>0</xdr:rowOff>
    </xdr:to>
    <xdr:cxnSp macro="">
      <xdr:nvCxnSpPr>
        <xdr:cNvPr id="160" name="直線コネクタ 237">
          <a:extLst>
            <a:ext uri="{FF2B5EF4-FFF2-40B4-BE49-F238E27FC236}">
              <a16:creationId xmlns:a16="http://schemas.microsoft.com/office/drawing/2014/main" id="{00000000-0008-0000-0300-0000A0000000}"/>
            </a:ext>
          </a:extLst>
        </xdr:cNvPr>
        <xdr:cNvCxnSpPr/>
      </xdr:nvCxnSpPr>
      <xdr:spPr>
        <a:xfrm>
          <a:off x="11515725" y="6315074"/>
          <a:ext cx="47625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63</xdr:col>
      <xdr:colOff>47625</xdr:colOff>
      <xdr:row>39</xdr:row>
      <xdr:rowOff>0</xdr:rowOff>
    </xdr:from>
    <xdr:to>
      <xdr:col>65</xdr:col>
      <xdr:colOff>104775</xdr:colOff>
      <xdr:row>39</xdr:row>
      <xdr:rowOff>0</xdr:rowOff>
    </xdr:to>
    <xdr:cxnSp macro="">
      <xdr:nvCxnSpPr>
        <xdr:cNvPr id="161" name="直線コネクタ 238">
          <a:extLst>
            <a:ext uri="{FF2B5EF4-FFF2-40B4-BE49-F238E27FC236}">
              <a16:creationId xmlns:a16="http://schemas.microsoft.com/office/drawing/2014/main" id="{00000000-0008-0000-0300-0000A1000000}"/>
            </a:ext>
          </a:extLst>
        </xdr:cNvPr>
        <xdr:cNvCxnSpPr/>
      </xdr:nvCxnSpPr>
      <xdr:spPr>
        <a:xfrm>
          <a:off x="11515725" y="6315074"/>
          <a:ext cx="47625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62</xdr:col>
      <xdr:colOff>9525</xdr:colOff>
      <xdr:row>38</xdr:row>
      <xdr:rowOff>9525</xdr:rowOff>
    </xdr:from>
    <xdr:to>
      <xdr:col>65</xdr:col>
      <xdr:colOff>200025</xdr:colOff>
      <xdr:row>38</xdr:row>
      <xdr:rowOff>133350</xdr:rowOff>
    </xdr:to>
    <xdr:sp macro="" textlink="">
      <xdr:nvSpPr>
        <xdr:cNvPr id="162" name="正方形/長方形 239">
          <a:extLst>
            <a:ext uri="{FF2B5EF4-FFF2-40B4-BE49-F238E27FC236}">
              <a16:creationId xmlns:a16="http://schemas.microsoft.com/office/drawing/2014/main" id="{00000000-0008-0000-0300-0000A2000000}"/>
            </a:ext>
          </a:extLst>
        </xdr:cNvPr>
        <xdr:cNvSpPr/>
      </xdr:nvSpPr>
      <xdr:spPr>
        <a:xfrm>
          <a:off x="11268075" y="6162674"/>
          <a:ext cx="819150" cy="123825"/>
        </a:xfrm>
        <a:prstGeom prst="rect">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overflow" horzOverflow="overflow" wrap="square" lIns="90170" tIns="46990" rIns="90170" bIns="46990" anchor="ctr"/>
        <a:lstStyle/>
        <a:p>
          <a:pPr algn="l">
            <a:lnSpc>
              <a:spcPct val="100000"/>
            </a:lnSpc>
          </a:pPr>
          <a:endParaRPr/>
        </a:p>
      </xdr:txBody>
    </xdr:sp>
    <xdr:clientData/>
  </xdr:twoCellAnchor>
  <xdr:twoCellAnchor>
    <xdr:from>
      <xdr:col>67</xdr:col>
      <xdr:colOff>47625</xdr:colOff>
      <xdr:row>37</xdr:row>
      <xdr:rowOff>0</xdr:rowOff>
    </xdr:from>
    <xdr:to>
      <xdr:col>69</xdr:col>
      <xdr:colOff>104775</xdr:colOff>
      <xdr:row>37</xdr:row>
      <xdr:rowOff>0</xdr:rowOff>
    </xdr:to>
    <xdr:cxnSp macro="">
      <xdr:nvCxnSpPr>
        <xdr:cNvPr id="163" name="直線コネクタ 240">
          <a:extLst>
            <a:ext uri="{FF2B5EF4-FFF2-40B4-BE49-F238E27FC236}">
              <a16:creationId xmlns:a16="http://schemas.microsoft.com/office/drawing/2014/main" id="{00000000-0008-0000-0300-0000A3000000}"/>
            </a:ext>
          </a:extLst>
        </xdr:cNvPr>
        <xdr:cNvCxnSpPr/>
      </xdr:nvCxnSpPr>
      <xdr:spPr>
        <a:xfrm>
          <a:off x="12353925" y="5991225"/>
          <a:ext cx="47625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47625</xdr:colOff>
      <xdr:row>37</xdr:row>
      <xdr:rowOff>0</xdr:rowOff>
    </xdr:from>
    <xdr:to>
      <xdr:col>69</xdr:col>
      <xdr:colOff>104775</xdr:colOff>
      <xdr:row>37</xdr:row>
      <xdr:rowOff>0</xdr:rowOff>
    </xdr:to>
    <xdr:cxnSp macro="">
      <xdr:nvCxnSpPr>
        <xdr:cNvPr id="164" name="直線コネクタ 241">
          <a:extLst>
            <a:ext uri="{FF2B5EF4-FFF2-40B4-BE49-F238E27FC236}">
              <a16:creationId xmlns:a16="http://schemas.microsoft.com/office/drawing/2014/main" id="{00000000-0008-0000-0300-0000A4000000}"/>
            </a:ext>
          </a:extLst>
        </xdr:cNvPr>
        <xdr:cNvCxnSpPr/>
      </xdr:nvCxnSpPr>
      <xdr:spPr>
        <a:xfrm>
          <a:off x="12353925" y="5991225"/>
          <a:ext cx="47625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47625</xdr:colOff>
      <xdr:row>37</xdr:row>
      <xdr:rowOff>0</xdr:rowOff>
    </xdr:from>
    <xdr:to>
      <xdr:col>69</xdr:col>
      <xdr:colOff>104775</xdr:colOff>
      <xdr:row>37</xdr:row>
      <xdr:rowOff>0</xdr:rowOff>
    </xdr:to>
    <xdr:cxnSp macro="">
      <xdr:nvCxnSpPr>
        <xdr:cNvPr id="165" name="直線コネクタ 242">
          <a:extLst>
            <a:ext uri="{FF2B5EF4-FFF2-40B4-BE49-F238E27FC236}">
              <a16:creationId xmlns:a16="http://schemas.microsoft.com/office/drawing/2014/main" id="{00000000-0008-0000-0300-0000A5000000}"/>
            </a:ext>
          </a:extLst>
        </xdr:cNvPr>
        <xdr:cNvCxnSpPr/>
      </xdr:nvCxnSpPr>
      <xdr:spPr>
        <a:xfrm>
          <a:off x="12353925" y="5991225"/>
          <a:ext cx="47625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47625</xdr:colOff>
      <xdr:row>43</xdr:row>
      <xdr:rowOff>0</xdr:rowOff>
    </xdr:from>
    <xdr:to>
      <xdr:col>69</xdr:col>
      <xdr:colOff>104775</xdr:colOff>
      <xdr:row>43</xdr:row>
      <xdr:rowOff>0</xdr:rowOff>
    </xdr:to>
    <xdr:cxnSp macro="">
      <xdr:nvCxnSpPr>
        <xdr:cNvPr id="166" name="直線コネクタ 243">
          <a:extLst>
            <a:ext uri="{FF2B5EF4-FFF2-40B4-BE49-F238E27FC236}">
              <a16:creationId xmlns:a16="http://schemas.microsoft.com/office/drawing/2014/main" id="{00000000-0008-0000-0300-0000A6000000}"/>
            </a:ext>
          </a:extLst>
        </xdr:cNvPr>
        <xdr:cNvCxnSpPr/>
      </xdr:nvCxnSpPr>
      <xdr:spPr>
        <a:xfrm>
          <a:off x="12353925" y="6962774"/>
          <a:ext cx="47625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47625</xdr:colOff>
      <xdr:row>43</xdr:row>
      <xdr:rowOff>0</xdr:rowOff>
    </xdr:from>
    <xdr:to>
      <xdr:col>69</xdr:col>
      <xdr:colOff>104775</xdr:colOff>
      <xdr:row>43</xdr:row>
      <xdr:rowOff>0</xdr:rowOff>
    </xdr:to>
    <xdr:cxnSp macro="">
      <xdr:nvCxnSpPr>
        <xdr:cNvPr id="167" name="直線コネクタ 244">
          <a:extLst>
            <a:ext uri="{FF2B5EF4-FFF2-40B4-BE49-F238E27FC236}">
              <a16:creationId xmlns:a16="http://schemas.microsoft.com/office/drawing/2014/main" id="{00000000-0008-0000-0300-0000A7000000}"/>
            </a:ext>
          </a:extLst>
        </xdr:cNvPr>
        <xdr:cNvCxnSpPr/>
      </xdr:nvCxnSpPr>
      <xdr:spPr>
        <a:xfrm>
          <a:off x="12353925" y="6962774"/>
          <a:ext cx="47625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47625</xdr:colOff>
      <xdr:row>43</xdr:row>
      <xdr:rowOff>0</xdr:rowOff>
    </xdr:from>
    <xdr:to>
      <xdr:col>69</xdr:col>
      <xdr:colOff>104775</xdr:colOff>
      <xdr:row>43</xdr:row>
      <xdr:rowOff>0</xdr:rowOff>
    </xdr:to>
    <xdr:cxnSp macro="">
      <xdr:nvCxnSpPr>
        <xdr:cNvPr id="168" name="直線コネクタ 245">
          <a:extLst>
            <a:ext uri="{FF2B5EF4-FFF2-40B4-BE49-F238E27FC236}">
              <a16:creationId xmlns:a16="http://schemas.microsoft.com/office/drawing/2014/main" id="{00000000-0008-0000-0300-0000A8000000}"/>
            </a:ext>
          </a:extLst>
        </xdr:cNvPr>
        <xdr:cNvCxnSpPr/>
      </xdr:nvCxnSpPr>
      <xdr:spPr>
        <a:xfrm>
          <a:off x="12353925" y="6962774"/>
          <a:ext cx="47625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47625</xdr:colOff>
      <xdr:row>39</xdr:row>
      <xdr:rowOff>0</xdr:rowOff>
    </xdr:from>
    <xdr:to>
      <xdr:col>73</xdr:col>
      <xdr:colOff>104775</xdr:colOff>
      <xdr:row>39</xdr:row>
      <xdr:rowOff>0</xdr:rowOff>
    </xdr:to>
    <xdr:cxnSp macro="">
      <xdr:nvCxnSpPr>
        <xdr:cNvPr id="169" name="直線コネクタ 246">
          <a:extLst>
            <a:ext uri="{FF2B5EF4-FFF2-40B4-BE49-F238E27FC236}">
              <a16:creationId xmlns:a16="http://schemas.microsoft.com/office/drawing/2014/main" id="{00000000-0008-0000-0300-0000A9000000}"/>
            </a:ext>
          </a:extLst>
        </xdr:cNvPr>
        <xdr:cNvCxnSpPr/>
      </xdr:nvCxnSpPr>
      <xdr:spPr>
        <a:xfrm>
          <a:off x="13192125" y="6315074"/>
          <a:ext cx="47625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47625</xdr:colOff>
      <xdr:row>39</xdr:row>
      <xdr:rowOff>0</xdr:rowOff>
    </xdr:from>
    <xdr:to>
      <xdr:col>73</xdr:col>
      <xdr:colOff>104775</xdr:colOff>
      <xdr:row>39</xdr:row>
      <xdr:rowOff>0</xdr:rowOff>
    </xdr:to>
    <xdr:cxnSp macro="">
      <xdr:nvCxnSpPr>
        <xdr:cNvPr id="170" name="直線コネクタ 247">
          <a:extLst>
            <a:ext uri="{FF2B5EF4-FFF2-40B4-BE49-F238E27FC236}">
              <a16:creationId xmlns:a16="http://schemas.microsoft.com/office/drawing/2014/main" id="{00000000-0008-0000-0300-0000AA000000}"/>
            </a:ext>
          </a:extLst>
        </xdr:cNvPr>
        <xdr:cNvCxnSpPr/>
      </xdr:nvCxnSpPr>
      <xdr:spPr>
        <a:xfrm>
          <a:off x="13192125" y="6315074"/>
          <a:ext cx="47625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47625</xdr:colOff>
      <xdr:row>39</xdr:row>
      <xdr:rowOff>0</xdr:rowOff>
    </xdr:from>
    <xdr:to>
      <xdr:col>73</xdr:col>
      <xdr:colOff>104775</xdr:colOff>
      <xdr:row>39</xdr:row>
      <xdr:rowOff>0</xdr:rowOff>
    </xdr:to>
    <xdr:cxnSp macro="">
      <xdr:nvCxnSpPr>
        <xdr:cNvPr id="171" name="直線コネクタ 248">
          <a:extLst>
            <a:ext uri="{FF2B5EF4-FFF2-40B4-BE49-F238E27FC236}">
              <a16:creationId xmlns:a16="http://schemas.microsoft.com/office/drawing/2014/main" id="{00000000-0008-0000-0300-0000AB000000}"/>
            </a:ext>
          </a:extLst>
        </xdr:cNvPr>
        <xdr:cNvCxnSpPr/>
      </xdr:nvCxnSpPr>
      <xdr:spPr>
        <a:xfrm>
          <a:off x="13192125" y="6315074"/>
          <a:ext cx="47625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47625</xdr:colOff>
      <xdr:row>41</xdr:row>
      <xdr:rowOff>0</xdr:rowOff>
    </xdr:from>
    <xdr:to>
      <xdr:col>73</xdr:col>
      <xdr:colOff>104775</xdr:colOff>
      <xdr:row>41</xdr:row>
      <xdr:rowOff>0</xdr:rowOff>
    </xdr:to>
    <xdr:cxnSp macro="">
      <xdr:nvCxnSpPr>
        <xdr:cNvPr id="172" name="直線コネクタ 249">
          <a:extLst>
            <a:ext uri="{FF2B5EF4-FFF2-40B4-BE49-F238E27FC236}">
              <a16:creationId xmlns:a16="http://schemas.microsoft.com/office/drawing/2014/main" id="{00000000-0008-0000-0300-0000AC000000}"/>
            </a:ext>
          </a:extLst>
        </xdr:cNvPr>
        <xdr:cNvCxnSpPr/>
      </xdr:nvCxnSpPr>
      <xdr:spPr>
        <a:xfrm>
          <a:off x="13192125" y="6638925"/>
          <a:ext cx="47625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47625</xdr:colOff>
      <xdr:row>41</xdr:row>
      <xdr:rowOff>0</xdr:rowOff>
    </xdr:from>
    <xdr:to>
      <xdr:col>73</xdr:col>
      <xdr:colOff>104775</xdr:colOff>
      <xdr:row>41</xdr:row>
      <xdr:rowOff>0</xdr:rowOff>
    </xdr:to>
    <xdr:cxnSp macro="">
      <xdr:nvCxnSpPr>
        <xdr:cNvPr id="173" name="直線コネクタ 250">
          <a:extLst>
            <a:ext uri="{FF2B5EF4-FFF2-40B4-BE49-F238E27FC236}">
              <a16:creationId xmlns:a16="http://schemas.microsoft.com/office/drawing/2014/main" id="{00000000-0008-0000-0300-0000AD000000}"/>
            </a:ext>
          </a:extLst>
        </xdr:cNvPr>
        <xdr:cNvCxnSpPr/>
      </xdr:nvCxnSpPr>
      <xdr:spPr>
        <a:xfrm>
          <a:off x="13192125" y="6638925"/>
          <a:ext cx="47625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47625</xdr:colOff>
      <xdr:row>41</xdr:row>
      <xdr:rowOff>0</xdr:rowOff>
    </xdr:from>
    <xdr:to>
      <xdr:col>73</xdr:col>
      <xdr:colOff>104775</xdr:colOff>
      <xdr:row>41</xdr:row>
      <xdr:rowOff>0</xdr:rowOff>
    </xdr:to>
    <xdr:cxnSp macro="">
      <xdr:nvCxnSpPr>
        <xdr:cNvPr id="174" name="直線コネクタ 251">
          <a:extLst>
            <a:ext uri="{FF2B5EF4-FFF2-40B4-BE49-F238E27FC236}">
              <a16:creationId xmlns:a16="http://schemas.microsoft.com/office/drawing/2014/main" id="{00000000-0008-0000-0300-0000AE000000}"/>
            </a:ext>
          </a:extLst>
        </xdr:cNvPr>
        <xdr:cNvCxnSpPr/>
      </xdr:nvCxnSpPr>
      <xdr:spPr>
        <a:xfrm>
          <a:off x="13192125" y="6638925"/>
          <a:ext cx="47625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47625</xdr:colOff>
      <xdr:row>43</xdr:row>
      <xdr:rowOff>0</xdr:rowOff>
    </xdr:from>
    <xdr:to>
      <xdr:col>73</xdr:col>
      <xdr:colOff>104775</xdr:colOff>
      <xdr:row>43</xdr:row>
      <xdr:rowOff>0</xdr:rowOff>
    </xdr:to>
    <xdr:cxnSp macro="">
      <xdr:nvCxnSpPr>
        <xdr:cNvPr id="175" name="直線コネクタ 252">
          <a:extLst>
            <a:ext uri="{FF2B5EF4-FFF2-40B4-BE49-F238E27FC236}">
              <a16:creationId xmlns:a16="http://schemas.microsoft.com/office/drawing/2014/main" id="{00000000-0008-0000-0300-0000AF000000}"/>
            </a:ext>
          </a:extLst>
        </xdr:cNvPr>
        <xdr:cNvCxnSpPr/>
      </xdr:nvCxnSpPr>
      <xdr:spPr>
        <a:xfrm>
          <a:off x="13192125" y="6962774"/>
          <a:ext cx="47625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47625</xdr:colOff>
      <xdr:row>43</xdr:row>
      <xdr:rowOff>0</xdr:rowOff>
    </xdr:from>
    <xdr:to>
      <xdr:col>73</xdr:col>
      <xdr:colOff>104775</xdr:colOff>
      <xdr:row>43</xdr:row>
      <xdr:rowOff>0</xdr:rowOff>
    </xdr:to>
    <xdr:cxnSp macro="">
      <xdr:nvCxnSpPr>
        <xdr:cNvPr id="176" name="直線コネクタ 253">
          <a:extLst>
            <a:ext uri="{FF2B5EF4-FFF2-40B4-BE49-F238E27FC236}">
              <a16:creationId xmlns:a16="http://schemas.microsoft.com/office/drawing/2014/main" id="{00000000-0008-0000-0300-0000B0000000}"/>
            </a:ext>
          </a:extLst>
        </xdr:cNvPr>
        <xdr:cNvCxnSpPr/>
      </xdr:nvCxnSpPr>
      <xdr:spPr>
        <a:xfrm>
          <a:off x="13192125" y="6962774"/>
          <a:ext cx="47625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47625</xdr:colOff>
      <xdr:row>43</xdr:row>
      <xdr:rowOff>0</xdr:rowOff>
    </xdr:from>
    <xdr:to>
      <xdr:col>73</xdr:col>
      <xdr:colOff>104775</xdr:colOff>
      <xdr:row>43</xdr:row>
      <xdr:rowOff>0</xdr:rowOff>
    </xdr:to>
    <xdr:cxnSp macro="">
      <xdr:nvCxnSpPr>
        <xdr:cNvPr id="177" name="直線コネクタ 254">
          <a:extLst>
            <a:ext uri="{FF2B5EF4-FFF2-40B4-BE49-F238E27FC236}">
              <a16:creationId xmlns:a16="http://schemas.microsoft.com/office/drawing/2014/main" id="{00000000-0008-0000-0300-0000B1000000}"/>
            </a:ext>
          </a:extLst>
        </xdr:cNvPr>
        <xdr:cNvCxnSpPr/>
      </xdr:nvCxnSpPr>
      <xdr:spPr>
        <a:xfrm>
          <a:off x="13192125" y="6962774"/>
          <a:ext cx="47625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75</xdr:col>
      <xdr:colOff>47625</xdr:colOff>
      <xdr:row>39</xdr:row>
      <xdr:rowOff>0</xdr:rowOff>
    </xdr:from>
    <xdr:to>
      <xdr:col>77</xdr:col>
      <xdr:colOff>104775</xdr:colOff>
      <xdr:row>39</xdr:row>
      <xdr:rowOff>0</xdr:rowOff>
    </xdr:to>
    <xdr:cxnSp macro="">
      <xdr:nvCxnSpPr>
        <xdr:cNvPr id="178" name="直線コネクタ 255">
          <a:extLst>
            <a:ext uri="{FF2B5EF4-FFF2-40B4-BE49-F238E27FC236}">
              <a16:creationId xmlns:a16="http://schemas.microsoft.com/office/drawing/2014/main" id="{00000000-0008-0000-0300-0000B2000000}"/>
            </a:ext>
          </a:extLst>
        </xdr:cNvPr>
        <xdr:cNvCxnSpPr/>
      </xdr:nvCxnSpPr>
      <xdr:spPr>
        <a:xfrm>
          <a:off x="14030325" y="6315074"/>
          <a:ext cx="47625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75</xdr:col>
      <xdr:colOff>47625</xdr:colOff>
      <xdr:row>39</xdr:row>
      <xdr:rowOff>0</xdr:rowOff>
    </xdr:from>
    <xdr:to>
      <xdr:col>77</xdr:col>
      <xdr:colOff>104775</xdr:colOff>
      <xdr:row>39</xdr:row>
      <xdr:rowOff>0</xdr:rowOff>
    </xdr:to>
    <xdr:cxnSp macro="">
      <xdr:nvCxnSpPr>
        <xdr:cNvPr id="179" name="直線コネクタ 256">
          <a:extLst>
            <a:ext uri="{FF2B5EF4-FFF2-40B4-BE49-F238E27FC236}">
              <a16:creationId xmlns:a16="http://schemas.microsoft.com/office/drawing/2014/main" id="{00000000-0008-0000-0300-0000B3000000}"/>
            </a:ext>
          </a:extLst>
        </xdr:cNvPr>
        <xdr:cNvCxnSpPr/>
      </xdr:nvCxnSpPr>
      <xdr:spPr>
        <a:xfrm>
          <a:off x="14030325" y="6315074"/>
          <a:ext cx="47625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75</xdr:col>
      <xdr:colOff>47625</xdr:colOff>
      <xdr:row>39</xdr:row>
      <xdr:rowOff>0</xdr:rowOff>
    </xdr:from>
    <xdr:to>
      <xdr:col>77</xdr:col>
      <xdr:colOff>104775</xdr:colOff>
      <xdr:row>39</xdr:row>
      <xdr:rowOff>0</xdr:rowOff>
    </xdr:to>
    <xdr:cxnSp macro="">
      <xdr:nvCxnSpPr>
        <xdr:cNvPr id="180" name="直線コネクタ 257">
          <a:extLst>
            <a:ext uri="{FF2B5EF4-FFF2-40B4-BE49-F238E27FC236}">
              <a16:creationId xmlns:a16="http://schemas.microsoft.com/office/drawing/2014/main" id="{00000000-0008-0000-0300-0000B4000000}"/>
            </a:ext>
          </a:extLst>
        </xdr:cNvPr>
        <xdr:cNvCxnSpPr/>
      </xdr:nvCxnSpPr>
      <xdr:spPr>
        <a:xfrm>
          <a:off x="14030325" y="6315074"/>
          <a:ext cx="47625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75</xdr:col>
      <xdr:colOff>47625</xdr:colOff>
      <xdr:row>41</xdr:row>
      <xdr:rowOff>0</xdr:rowOff>
    </xdr:from>
    <xdr:to>
      <xdr:col>77</xdr:col>
      <xdr:colOff>104775</xdr:colOff>
      <xdr:row>41</xdr:row>
      <xdr:rowOff>0</xdr:rowOff>
    </xdr:to>
    <xdr:cxnSp macro="">
      <xdr:nvCxnSpPr>
        <xdr:cNvPr id="181" name="直線コネクタ 258">
          <a:extLst>
            <a:ext uri="{FF2B5EF4-FFF2-40B4-BE49-F238E27FC236}">
              <a16:creationId xmlns:a16="http://schemas.microsoft.com/office/drawing/2014/main" id="{00000000-0008-0000-0300-0000B5000000}"/>
            </a:ext>
          </a:extLst>
        </xdr:cNvPr>
        <xdr:cNvCxnSpPr/>
      </xdr:nvCxnSpPr>
      <xdr:spPr>
        <a:xfrm>
          <a:off x="14030325" y="6638925"/>
          <a:ext cx="47625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75</xdr:col>
      <xdr:colOff>47625</xdr:colOff>
      <xdr:row>41</xdr:row>
      <xdr:rowOff>0</xdr:rowOff>
    </xdr:from>
    <xdr:to>
      <xdr:col>77</xdr:col>
      <xdr:colOff>104775</xdr:colOff>
      <xdr:row>41</xdr:row>
      <xdr:rowOff>0</xdr:rowOff>
    </xdr:to>
    <xdr:cxnSp macro="">
      <xdr:nvCxnSpPr>
        <xdr:cNvPr id="182" name="直線コネクタ 259">
          <a:extLst>
            <a:ext uri="{FF2B5EF4-FFF2-40B4-BE49-F238E27FC236}">
              <a16:creationId xmlns:a16="http://schemas.microsoft.com/office/drawing/2014/main" id="{00000000-0008-0000-0300-0000B6000000}"/>
            </a:ext>
          </a:extLst>
        </xdr:cNvPr>
        <xdr:cNvCxnSpPr/>
      </xdr:nvCxnSpPr>
      <xdr:spPr>
        <a:xfrm>
          <a:off x="14030325" y="6638925"/>
          <a:ext cx="47625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75</xdr:col>
      <xdr:colOff>47625</xdr:colOff>
      <xdr:row>41</xdr:row>
      <xdr:rowOff>0</xdr:rowOff>
    </xdr:from>
    <xdr:to>
      <xdr:col>77</xdr:col>
      <xdr:colOff>104775</xdr:colOff>
      <xdr:row>41</xdr:row>
      <xdr:rowOff>0</xdr:rowOff>
    </xdr:to>
    <xdr:cxnSp macro="">
      <xdr:nvCxnSpPr>
        <xdr:cNvPr id="183" name="直線コネクタ 260">
          <a:extLst>
            <a:ext uri="{FF2B5EF4-FFF2-40B4-BE49-F238E27FC236}">
              <a16:creationId xmlns:a16="http://schemas.microsoft.com/office/drawing/2014/main" id="{00000000-0008-0000-0300-0000B7000000}"/>
            </a:ext>
          </a:extLst>
        </xdr:cNvPr>
        <xdr:cNvCxnSpPr/>
      </xdr:nvCxnSpPr>
      <xdr:spPr>
        <a:xfrm>
          <a:off x="14030325" y="6638925"/>
          <a:ext cx="47625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75</xdr:col>
      <xdr:colOff>47625</xdr:colOff>
      <xdr:row>43</xdr:row>
      <xdr:rowOff>0</xdr:rowOff>
    </xdr:from>
    <xdr:to>
      <xdr:col>77</xdr:col>
      <xdr:colOff>104775</xdr:colOff>
      <xdr:row>43</xdr:row>
      <xdr:rowOff>0</xdr:rowOff>
    </xdr:to>
    <xdr:cxnSp macro="">
      <xdr:nvCxnSpPr>
        <xdr:cNvPr id="184" name="直線コネクタ 261">
          <a:extLst>
            <a:ext uri="{FF2B5EF4-FFF2-40B4-BE49-F238E27FC236}">
              <a16:creationId xmlns:a16="http://schemas.microsoft.com/office/drawing/2014/main" id="{00000000-0008-0000-0300-0000B8000000}"/>
            </a:ext>
          </a:extLst>
        </xdr:cNvPr>
        <xdr:cNvCxnSpPr/>
      </xdr:nvCxnSpPr>
      <xdr:spPr>
        <a:xfrm>
          <a:off x="14030325" y="6962774"/>
          <a:ext cx="47625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75</xdr:col>
      <xdr:colOff>47625</xdr:colOff>
      <xdr:row>43</xdr:row>
      <xdr:rowOff>0</xdr:rowOff>
    </xdr:from>
    <xdr:to>
      <xdr:col>77</xdr:col>
      <xdr:colOff>104775</xdr:colOff>
      <xdr:row>43</xdr:row>
      <xdr:rowOff>0</xdr:rowOff>
    </xdr:to>
    <xdr:cxnSp macro="">
      <xdr:nvCxnSpPr>
        <xdr:cNvPr id="185" name="直線コネクタ 262">
          <a:extLst>
            <a:ext uri="{FF2B5EF4-FFF2-40B4-BE49-F238E27FC236}">
              <a16:creationId xmlns:a16="http://schemas.microsoft.com/office/drawing/2014/main" id="{00000000-0008-0000-0300-0000B9000000}"/>
            </a:ext>
          </a:extLst>
        </xdr:cNvPr>
        <xdr:cNvCxnSpPr/>
      </xdr:nvCxnSpPr>
      <xdr:spPr>
        <a:xfrm>
          <a:off x="14030325" y="6962774"/>
          <a:ext cx="47625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75</xdr:col>
      <xdr:colOff>47625</xdr:colOff>
      <xdr:row>43</xdr:row>
      <xdr:rowOff>0</xdr:rowOff>
    </xdr:from>
    <xdr:to>
      <xdr:col>77</xdr:col>
      <xdr:colOff>104775</xdr:colOff>
      <xdr:row>43</xdr:row>
      <xdr:rowOff>0</xdr:rowOff>
    </xdr:to>
    <xdr:cxnSp macro="">
      <xdr:nvCxnSpPr>
        <xdr:cNvPr id="186" name="直線コネクタ 263">
          <a:extLst>
            <a:ext uri="{FF2B5EF4-FFF2-40B4-BE49-F238E27FC236}">
              <a16:creationId xmlns:a16="http://schemas.microsoft.com/office/drawing/2014/main" id="{00000000-0008-0000-0300-0000BA000000}"/>
            </a:ext>
          </a:extLst>
        </xdr:cNvPr>
        <xdr:cNvCxnSpPr/>
      </xdr:nvCxnSpPr>
      <xdr:spPr>
        <a:xfrm>
          <a:off x="14030325" y="6962774"/>
          <a:ext cx="47625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79</xdr:col>
      <xdr:colOff>47625</xdr:colOff>
      <xdr:row>37</xdr:row>
      <xdr:rowOff>0</xdr:rowOff>
    </xdr:from>
    <xdr:to>
      <xdr:col>81</xdr:col>
      <xdr:colOff>104775</xdr:colOff>
      <xdr:row>37</xdr:row>
      <xdr:rowOff>0</xdr:rowOff>
    </xdr:to>
    <xdr:cxnSp macro="">
      <xdr:nvCxnSpPr>
        <xdr:cNvPr id="187" name="直線コネクタ 264">
          <a:extLst>
            <a:ext uri="{FF2B5EF4-FFF2-40B4-BE49-F238E27FC236}">
              <a16:creationId xmlns:a16="http://schemas.microsoft.com/office/drawing/2014/main" id="{00000000-0008-0000-0300-0000BB000000}"/>
            </a:ext>
          </a:extLst>
        </xdr:cNvPr>
        <xdr:cNvCxnSpPr/>
      </xdr:nvCxnSpPr>
      <xdr:spPr>
        <a:xfrm>
          <a:off x="14868525" y="5991225"/>
          <a:ext cx="47625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79</xdr:col>
      <xdr:colOff>47625</xdr:colOff>
      <xdr:row>37</xdr:row>
      <xdr:rowOff>0</xdr:rowOff>
    </xdr:from>
    <xdr:to>
      <xdr:col>81</xdr:col>
      <xdr:colOff>104775</xdr:colOff>
      <xdr:row>37</xdr:row>
      <xdr:rowOff>0</xdr:rowOff>
    </xdr:to>
    <xdr:cxnSp macro="">
      <xdr:nvCxnSpPr>
        <xdr:cNvPr id="188" name="直線コネクタ 265">
          <a:extLst>
            <a:ext uri="{FF2B5EF4-FFF2-40B4-BE49-F238E27FC236}">
              <a16:creationId xmlns:a16="http://schemas.microsoft.com/office/drawing/2014/main" id="{00000000-0008-0000-0300-0000BC000000}"/>
            </a:ext>
          </a:extLst>
        </xdr:cNvPr>
        <xdr:cNvCxnSpPr/>
      </xdr:nvCxnSpPr>
      <xdr:spPr>
        <a:xfrm>
          <a:off x="14868525" y="5991225"/>
          <a:ext cx="47625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79</xdr:col>
      <xdr:colOff>47625</xdr:colOff>
      <xdr:row>37</xdr:row>
      <xdr:rowOff>0</xdr:rowOff>
    </xdr:from>
    <xdr:to>
      <xdr:col>81</xdr:col>
      <xdr:colOff>104775</xdr:colOff>
      <xdr:row>37</xdr:row>
      <xdr:rowOff>0</xdr:rowOff>
    </xdr:to>
    <xdr:cxnSp macro="">
      <xdr:nvCxnSpPr>
        <xdr:cNvPr id="189" name="直線コネクタ 266">
          <a:extLst>
            <a:ext uri="{FF2B5EF4-FFF2-40B4-BE49-F238E27FC236}">
              <a16:creationId xmlns:a16="http://schemas.microsoft.com/office/drawing/2014/main" id="{00000000-0008-0000-0300-0000BD000000}"/>
            </a:ext>
          </a:extLst>
        </xdr:cNvPr>
        <xdr:cNvCxnSpPr/>
      </xdr:nvCxnSpPr>
      <xdr:spPr>
        <a:xfrm>
          <a:off x="14868525" y="5991225"/>
          <a:ext cx="47625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79</xdr:col>
      <xdr:colOff>47625</xdr:colOff>
      <xdr:row>39</xdr:row>
      <xdr:rowOff>0</xdr:rowOff>
    </xdr:from>
    <xdr:to>
      <xdr:col>81</xdr:col>
      <xdr:colOff>104775</xdr:colOff>
      <xdr:row>39</xdr:row>
      <xdr:rowOff>0</xdr:rowOff>
    </xdr:to>
    <xdr:cxnSp macro="">
      <xdr:nvCxnSpPr>
        <xdr:cNvPr id="190" name="直線コネクタ 267">
          <a:extLst>
            <a:ext uri="{FF2B5EF4-FFF2-40B4-BE49-F238E27FC236}">
              <a16:creationId xmlns:a16="http://schemas.microsoft.com/office/drawing/2014/main" id="{00000000-0008-0000-0300-0000BE000000}"/>
            </a:ext>
          </a:extLst>
        </xdr:cNvPr>
        <xdr:cNvCxnSpPr/>
      </xdr:nvCxnSpPr>
      <xdr:spPr>
        <a:xfrm>
          <a:off x="14868525" y="6315074"/>
          <a:ext cx="47625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79</xdr:col>
      <xdr:colOff>47625</xdr:colOff>
      <xdr:row>39</xdr:row>
      <xdr:rowOff>0</xdr:rowOff>
    </xdr:from>
    <xdr:to>
      <xdr:col>81</xdr:col>
      <xdr:colOff>104775</xdr:colOff>
      <xdr:row>39</xdr:row>
      <xdr:rowOff>0</xdr:rowOff>
    </xdr:to>
    <xdr:cxnSp macro="">
      <xdr:nvCxnSpPr>
        <xdr:cNvPr id="191" name="直線コネクタ 268">
          <a:extLst>
            <a:ext uri="{FF2B5EF4-FFF2-40B4-BE49-F238E27FC236}">
              <a16:creationId xmlns:a16="http://schemas.microsoft.com/office/drawing/2014/main" id="{00000000-0008-0000-0300-0000BF000000}"/>
            </a:ext>
          </a:extLst>
        </xdr:cNvPr>
        <xdr:cNvCxnSpPr/>
      </xdr:nvCxnSpPr>
      <xdr:spPr>
        <a:xfrm>
          <a:off x="14868525" y="6315074"/>
          <a:ext cx="47625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79</xdr:col>
      <xdr:colOff>47625</xdr:colOff>
      <xdr:row>39</xdr:row>
      <xdr:rowOff>0</xdr:rowOff>
    </xdr:from>
    <xdr:to>
      <xdr:col>81</xdr:col>
      <xdr:colOff>104775</xdr:colOff>
      <xdr:row>39</xdr:row>
      <xdr:rowOff>0</xdr:rowOff>
    </xdr:to>
    <xdr:cxnSp macro="">
      <xdr:nvCxnSpPr>
        <xdr:cNvPr id="192" name="直線コネクタ 269">
          <a:extLst>
            <a:ext uri="{FF2B5EF4-FFF2-40B4-BE49-F238E27FC236}">
              <a16:creationId xmlns:a16="http://schemas.microsoft.com/office/drawing/2014/main" id="{00000000-0008-0000-0300-0000C0000000}"/>
            </a:ext>
          </a:extLst>
        </xdr:cNvPr>
        <xdr:cNvCxnSpPr/>
      </xdr:nvCxnSpPr>
      <xdr:spPr>
        <a:xfrm>
          <a:off x="14868525" y="6315074"/>
          <a:ext cx="47625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79</xdr:col>
      <xdr:colOff>47625</xdr:colOff>
      <xdr:row>41</xdr:row>
      <xdr:rowOff>0</xdr:rowOff>
    </xdr:from>
    <xdr:to>
      <xdr:col>81</xdr:col>
      <xdr:colOff>104775</xdr:colOff>
      <xdr:row>41</xdr:row>
      <xdr:rowOff>0</xdr:rowOff>
    </xdr:to>
    <xdr:cxnSp macro="">
      <xdr:nvCxnSpPr>
        <xdr:cNvPr id="193" name="直線コネクタ 270">
          <a:extLst>
            <a:ext uri="{FF2B5EF4-FFF2-40B4-BE49-F238E27FC236}">
              <a16:creationId xmlns:a16="http://schemas.microsoft.com/office/drawing/2014/main" id="{00000000-0008-0000-0300-0000C1000000}"/>
            </a:ext>
          </a:extLst>
        </xdr:cNvPr>
        <xdr:cNvCxnSpPr/>
      </xdr:nvCxnSpPr>
      <xdr:spPr>
        <a:xfrm>
          <a:off x="14868525" y="6638925"/>
          <a:ext cx="47625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79</xdr:col>
      <xdr:colOff>47625</xdr:colOff>
      <xdr:row>41</xdr:row>
      <xdr:rowOff>0</xdr:rowOff>
    </xdr:from>
    <xdr:to>
      <xdr:col>81</xdr:col>
      <xdr:colOff>104775</xdr:colOff>
      <xdr:row>41</xdr:row>
      <xdr:rowOff>0</xdr:rowOff>
    </xdr:to>
    <xdr:cxnSp macro="">
      <xdr:nvCxnSpPr>
        <xdr:cNvPr id="194" name="直線コネクタ 271">
          <a:extLst>
            <a:ext uri="{FF2B5EF4-FFF2-40B4-BE49-F238E27FC236}">
              <a16:creationId xmlns:a16="http://schemas.microsoft.com/office/drawing/2014/main" id="{00000000-0008-0000-0300-0000C2000000}"/>
            </a:ext>
          </a:extLst>
        </xdr:cNvPr>
        <xdr:cNvCxnSpPr/>
      </xdr:nvCxnSpPr>
      <xdr:spPr>
        <a:xfrm>
          <a:off x="14868525" y="6638925"/>
          <a:ext cx="47625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79</xdr:col>
      <xdr:colOff>47625</xdr:colOff>
      <xdr:row>41</xdr:row>
      <xdr:rowOff>0</xdr:rowOff>
    </xdr:from>
    <xdr:to>
      <xdr:col>81</xdr:col>
      <xdr:colOff>104775</xdr:colOff>
      <xdr:row>41</xdr:row>
      <xdr:rowOff>0</xdr:rowOff>
    </xdr:to>
    <xdr:cxnSp macro="">
      <xdr:nvCxnSpPr>
        <xdr:cNvPr id="195" name="直線コネクタ 272">
          <a:extLst>
            <a:ext uri="{FF2B5EF4-FFF2-40B4-BE49-F238E27FC236}">
              <a16:creationId xmlns:a16="http://schemas.microsoft.com/office/drawing/2014/main" id="{00000000-0008-0000-0300-0000C3000000}"/>
            </a:ext>
          </a:extLst>
        </xdr:cNvPr>
        <xdr:cNvCxnSpPr/>
      </xdr:nvCxnSpPr>
      <xdr:spPr>
        <a:xfrm>
          <a:off x="14868525" y="6638925"/>
          <a:ext cx="47625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79</xdr:col>
      <xdr:colOff>47625</xdr:colOff>
      <xdr:row>43</xdr:row>
      <xdr:rowOff>0</xdr:rowOff>
    </xdr:from>
    <xdr:to>
      <xdr:col>81</xdr:col>
      <xdr:colOff>104775</xdr:colOff>
      <xdr:row>43</xdr:row>
      <xdr:rowOff>0</xdr:rowOff>
    </xdr:to>
    <xdr:cxnSp macro="">
      <xdr:nvCxnSpPr>
        <xdr:cNvPr id="196" name="直線コネクタ 273">
          <a:extLst>
            <a:ext uri="{FF2B5EF4-FFF2-40B4-BE49-F238E27FC236}">
              <a16:creationId xmlns:a16="http://schemas.microsoft.com/office/drawing/2014/main" id="{00000000-0008-0000-0300-0000C4000000}"/>
            </a:ext>
          </a:extLst>
        </xdr:cNvPr>
        <xdr:cNvCxnSpPr/>
      </xdr:nvCxnSpPr>
      <xdr:spPr>
        <a:xfrm>
          <a:off x="14868525" y="6962774"/>
          <a:ext cx="47625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79</xdr:col>
      <xdr:colOff>47625</xdr:colOff>
      <xdr:row>43</xdr:row>
      <xdr:rowOff>0</xdr:rowOff>
    </xdr:from>
    <xdr:to>
      <xdr:col>81</xdr:col>
      <xdr:colOff>104775</xdr:colOff>
      <xdr:row>43</xdr:row>
      <xdr:rowOff>0</xdr:rowOff>
    </xdr:to>
    <xdr:cxnSp macro="">
      <xdr:nvCxnSpPr>
        <xdr:cNvPr id="197" name="直線コネクタ 274">
          <a:extLst>
            <a:ext uri="{FF2B5EF4-FFF2-40B4-BE49-F238E27FC236}">
              <a16:creationId xmlns:a16="http://schemas.microsoft.com/office/drawing/2014/main" id="{00000000-0008-0000-0300-0000C5000000}"/>
            </a:ext>
          </a:extLst>
        </xdr:cNvPr>
        <xdr:cNvCxnSpPr/>
      </xdr:nvCxnSpPr>
      <xdr:spPr>
        <a:xfrm>
          <a:off x="14868525" y="6962774"/>
          <a:ext cx="47625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79</xdr:col>
      <xdr:colOff>47625</xdr:colOff>
      <xdr:row>43</xdr:row>
      <xdr:rowOff>0</xdr:rowOff>
    </xdr:from>
    <xdr:to>
      <xdr:col>81</xdr:col>
      <xdr:colOff>104775</xdr:colOff>
      <xdr:row>43</xdr:row>
      <xdr:rowOff>0</xdr:rowOff>
    </xdr:to>
    <xdr:cxnSp macro="">
      <xdr:nvCxnSpPr>
        <xdr:cNvPr id="198" name="直線コネクタ 275">
          <a:extLst>
            <a:ext uri="{FF2B5EF4-FFF2-40B4-BE49-F238E27FC236}">
              <a16:creationId xmlns:a16="http://schemas.microsoft.com/office/drawing/2014/main" id="{00000000-0008-0000-0300-0000C6000000}"/>
            </a:ext>
          </a:extLst>
        </xdr:cNvPr>
        <xdr:cNvCxnSpPr/>
      </xdr:nvCxnSpPr>
      <xdr:spPr>
        <a:xfrm>
          <a:off x="14868525" y="6962774"/>
          <a:ext cx="47625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78</xdr:col>
      <xdr:colOff>9525</xdr:colOff>
      <xdr:row>38</xdr:row>
      <xdr:rowOff>0</xdr:rowOff>
    </xdr:from>
    <xdr:to>
      <xdr:col>82</xdr:col>
      <xdr:colOff>9525</xdr:colOff>
      <xdr:row>38</xdr:row>
      <xdr:rowOff>133350</xdr:rowOff>
    </xdr:to>
    <xdr:sp macro="" textlink="">
      <xdr:nvSpPr>
        <xdr:cNvPr id="199" name="正方形/長方形 276">
          <a:extLst>
            <a:ext uri="{FF2B5EF4-FFF2-40B4-BE49-F238E27FC236}">
              <a16:creationId xmlns:a16="http://schemas.microsoft.com/office/drawing/2014/main" id="{00000000-0008-0000-0300-0000C7000000}"/>
            </a:ext>
          </a:extLst>
        </xdr:cNvPr>
        <xdr:cNvSpPr/>
      </xdr:nvSpPr>
      <xdr:spPr>
        <a:xfrm>
          <a:off x="14620875" y="6153150"/>
          <a:ext cx="838200" cy="133350"/>
        </a:xfrm>
        <a:prstGeom prst="rect">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overflow" horzOverflow="overflow" wrap="square" lIns="90170" tIns="46990" rIns="90170" bIns="46990" anchor="ctr"/>
        <a:lstStyle/>
        <a:p>
          <a:pPr algn="l">
            <a:lnSpc>
              <a:spcPct val="100000"/>
            </a:lnSpc>
          </a:pPr>
          <a:endParaRPr/>
        </a:p>
      </xdr:txBody>
    </xdr:sp>
    <xdr:clientData/>
  </xdr:twoCellAnchor>
  <xdr:twoCellAnchor>
    <xdr:from>
      <xdr:col>75</xdr:col>
      <xdr:colOff>47625</xdr:colOff>
      <xdr:row>37</xdr:row>
      <xdr:rowOff>0</xdr:rowOff>
    </xdr:from>
    <xdr:to>
      <xdr:col>77</xdr:col>
      <xdr:colOff>104775</xdr:colOff>
      <xdr:row>37</xdr:row>
      <xdr:rowOff>0</xdr:rowOff>
    </xdr:to>
    <xdr:cxnSp macro="">
      <xdr:nvCxnSpPr>
        <xdr:cNvPr id="203" name="直線コネクタ 202">
          <a:extLst>
            <a:ext uri="{FF2B5EF4-FFF2-40B4-BE49-F238E27FC236}">
              <a16:creationId xmlns:a16="http://schemas.microsoft.com/office/drawing/2014/main" id="{00000000-0008-0000-0300-0000CB000000}"/>
            </a:ext>
          </a:extLst>
        </xdr:cNvPr>
        <xdr:cNvCxnSpPr/>
      </xdr:nvCxnSpPr>
      <xdr:spPr>
        <a:xfrm>
          <a:off x="14030325" y="5991225"/>
          <a:ext cx="47625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75</xdr:col>
      <xdr:colOff>47625</xdr:colOff>
      <xdr:row>37</xdr:row>
      <xdr:rowOff>0</xdr:rowOff>
    </xdr:from>
    <xdr:to>
      <xdr:col>77</xdr:col>
      <xdr:colOff>104775</xdr:colOff>
      <xdr:row>37</xdr:row>
      <xdr:rowOff>0</xdr:rowOff>
    </xdr:to>
    <xdr:cxnSp macro="">
      <xdr:nvCxnSpPr>
        <xdr:cNvPr id="204" name="直線コネクタ 203">
          <a:extLst>
            <a:ext uri="{FF2B5EF4-FFF2-40B4-BE49-F238E27FC236}">
              <a16:creationId xmlns:a16="http://schemas.microsoft.com/office/drawing/2014/main" id="{00000000-0008-0000-0300-0000CC000000}"/>
            </a:ext>
          </a:extLst>
        </xdr:cNvPr>
        <xdr:cNvCxnSpPr/>
      </xdr:nvCxnSpPr>
      <xdr:spPr>
        <a:xfrm>
          <a:off x="14030325" y="5991225"/>
          <a:ext cx="47625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75</xdr:col>
      <xdr:colOff>47625</xdr:colOff>
      <xdr:row>37</xdr:row>
      <xdr:rowOff>0</xdr:rowOff>
    </xdr:from>
    <xdr:to>
      <xdr:col>77</xdr:col>
      <xdr:colOff>104775</xdr:colOff>
      <xdr:row>37</xdr:row>
      <xdr:rowOff>0</xdr:rowOff>
    </xdr:to>
    <xdr:cxnSp macro="">
      <xdr:nvCxnSpPr>
        <xdr:cNvPr id="205" name="直線コネクタ 204">
          <a:extLst>
            <a:ext uri="{FF2B5EF4-FFF2-40B4-BE49-F238E27FC236}">
              <a16:creationId xmlns:a16="http://schemas.microsoft.com/office/drawing/2014/main" id="{00000000-0008-0000-0300-0000CD000000}"/>
            </a:ext>
          </a:extLst>
        </xdr:cNvPr>
        <xdr:cNvCxnSpPr/>
      </xdr:nvCxnSpPr>
      <xdr:spPr>
        <a:xfrm>
          <a:off x="14030325" y="5991225"/>
          <a:ext cx="47625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21474836470000000000"/>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21474836470000000000"/>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a:ln>
        <a:ln w="12700" cap="flat" cmpd="sng" algn="ctr">
          <a:solidFill>
            <a:schemeClr val="phClr"/>
          </a:solidFill>
          <a:prstDash val="solid"/>
          <a:miter/>
        </a:ln>
        <a:ln w="19050" cap="flat" cmpd="sng" algn="ctr">
          <a:solidFill>
            <a:schemeClr val="phClr"/>
          </a:solidFill>
          <a:prstDash val="solid"/>
          <a:miter/>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bodyPr/>
      <a:lstStyle/>
      <a:style>
        <a:lnRef idx="1">
          <a:schemeClr val="accent1"/>
        </a:lnRef>
        <a:fillRef idx="0">
          <a:schemeClr val="accent1"/>
        </a:fillRef>
        <a:effectRef idx="0">
          <a:schemeClr val="accent1"/>
        </a:effectRef>
        <a:fontRef idx="minor">
          <a:schemeClr val="tx1"/>
        </a:fontRef>
      </a:style>
    </a:spDef>
    <a:lnDef>
      <a:spPr/>
      <a:bodyPr/>
      <a:lstStyle/>
      <a:style>
        <a:lnRef idx="1">
          <a:schemeClr val="accent1"/>
        </a:lnRef>
        <a:fillRef idx="0">
          <a:schemeClr val="accent1"/>
        </a:fillRef>
        <a:effectRef idx="0">
          <a:schemeClr val="accent1"/>
        </a:effectRef>
        <a:fontRef idx="minor">
          <a:schemeClr val="tx1"/>
        </a:fontRef>
      </a:style>
    </a:lnDef>
    <a:txDef>
      <a:spPr/>
      <a:bodyPr/>
      <a:lstStyle/>
    </a:tx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シート2"/>
  <dimension ref="A1:IC66"/>
  <sheetViews>
    <sheetView tabSelected="1" zoomScaleNormal="100" zoomScaleSheetLayoutView="75" workbookViewId="0">
      <selection activeCell="AE10" sqref="AE10"/>
    </sheetView>
  </sheetViews>
  <sheetFormatPr defaultColWidth="9" defaultRowHeight="16.5"/>
  <cols>
    <col min="1" max="124" width="2.75" style="31" customWidth="1"/>
    <col min="125" max="125" width="0.375" style="31" customWidth="1"/>
    <col min="126" max="187" width="2.75" style="31" customWidth="1"/>
    <col min="188" max="188" width="0.75" style="31" customWidth="1"/>
    <col min="189" max="190" width="3.125" style="31" customWidth="1"/>
    <col min="191" max="193" width="2.75" style="31" customWidth="1"/>
    <col min="194" max="195" width="3.125" style="31" customWidth="1"/>
    <col min="196" max="198" width="2.75" style="31" customWidth="1"/>
    <col min="199" max="200" width="3.125" style="31" customWidth="1"/>
    <col min="201" max="203" width="2.75" style="31" customWidth="1"/>
    <col min="204" max="205" width="3.125" style="31" customWidth="1"/>
    <col min="206" max="208" width="2.75" style="31" customWidth="1"/>
    <col min="209" max="210" width="3.125" style="31" customWidth="1"/>
    <col min="211" max="213" width="2.75" style="31" customWidth="1"/>
    <col min="214" max="215" width="3.125" style="31" customWidth="1"/>
    <col min="216" max="218" width="2.75" style="31" customWidth="1"/>
    <col min="219" max="219" width="0.375" style="31" customWidth="1"/>
    <col min="220" max="233" width="2.75" style="31" customWidth="1"/>
    <col min="234" max="16384" width="9" style="31"/>
  </cols>
  <sheetData>
    <row r="1" spans="1:237" ht="15" customHeight="1">
      <c r="A1" s="233" t="s">
        <v>415</v>
      </c>
      <c r="AF1" s="31" t="s">
        <v>204</v>
      </c>
      <c r="BK1" s="31" t="s">
        <v>270</v>
      </c>
      <c r="CD1" s="27"/>
      <c r="CE1" s="27"/>
      <c r="CF1" s="27"/>
      <c r="CG1" s="27"/>
      <c r="CH1" s="27"/>
      <c r="CI1" s="27"/>
      <c r="CJ1" s="27"/>
      <c r="CK1" s="27"/>
      <c r="CL1" s="27"/>
      <c r="CM1" s="27"/>
      <c r="CN1" s="27"/>
      <c r="CO1" s="27"/>
      <c r="CP1" s="27" t="s">
        <v>360</v>
      </c>
      <c r="CQ1" s="27"/>
      <c r="CR1" s="27"/>
      <c r="CS1" s="27"/>
      <c r="CT1" s="27"/>
      <c r="CU1" s="27"/>
      <c r="CV1" s="27"/>
      <c r="CW1" s="27"/>
      <c r="CX1" s="27"/>
      <c r="CY1" s="27"/>
      <c r="CZ1" s="27"/>
      <c r="DA1" s="27"/>
      <c r="DB1" s="27"/>
      <c r="DC1" s="27"/>
      <c r="DD1" s="27"/>
      <c r="DE1" s="27"/>
      <c r="DF1" s="27"/>
      <c r="DG1" s="27"/>
      <c r="DH1" s="27"/>
      <c r="FA1" s="31" t="s">
        <v>53</v>
      </c>
      <c r="GG1" s="82"/>
      <c r="GH1" s="82"/>
      <c r="GI1" s="82"/>
      <c r="GJ1" s="82"/>
      <c r="GK1" s="82"/>
      <c r="GL1" s="82"/>
      <c r="GM1" s="82"/>
      <c r="GN1" s="82"/>
      <c r="GO1" s="82"/>
      <c r="GP1" s="82"/>
      <c r="GQ1" s="82"/>
      <c r="GR1" s="82"/>
      <c r="GS1" s="82"/>
      <c r="GT1" s="82"/>
      <c r="GU1" s="82"/>
      <c r="GV1" s="82"/>
      <c r="GW1" s="82"/>
      <c r="GX1" s="82"/>
      <c r="GY1" s="82"/>
      <c r="GZ1" s="82"/>
      <c r="HA1" s="82"/>
      <c r="HB1" s="82"/>
      <c r="HC1" s="82"/>
      <c r="HD1" s="82"/>
      <c r="HE1" s="82"/>
      <c r="HF1" s="82"/>
      <c r="HG1" s="82"/>
      <c r="HH1" s="82"/>
      <c r="HI1" s="82"/>
      <c r="HJ1" s="82"/>
      <c r="HK1" s="82"/>
      <c r="HL1" s="82"/>
      <c r="HM1" s="82"/>
      <c r="HN1" s="82"/>
      <c r="HO1" s="82"/>
      <c r="HP1" s="82"/>
    </row>
    <row r="2" spans="1:237" ht="15" customHeight="1">
      <c r="AG2" s="16" t="s">
        <v>288</v>
      </c>
      <c r="AH2" s="17"/>
      <c r="AI2" s="17"/>
      <c r="AJ2" s="17"/>
      <c r="AK2" s="17"/>
      <c r="AL2" s="17"/>
      <c r="AM2" s="17"/>
      <c r="AN2" s="17"/>
      <c r="AO2" s="17"/>
      <c r="AP2" s="17"/>
      <c r="AQ2" s="17"/>
      <c r="AR2" s="18"/>
      <c r="AS2" s="13"/>
      <c r="AT2" s="14"/>
      <c r="AU2" s="14"/>
      <c r="AV2" s="14"/>
      <c r="AW2" s="14"/>
      <c r="AX2" s="14"/>
      <c r="AY2" s="425">
        <v>6000</v>
      </c>
      <c r="AZ2" s="426"/>
      <c r="BA2" s="14" t="s">
        <v>129</v>
      </c>
      <c r="BB2" s="14"/>
      <c r="BC2" s="14"/>
      <c r="BD2" s="14"/>
      <c r="BE2" s="14"/>
      <c r="BF2" s="14"/>
      <c r="BG2" s="14"/>
      <c r="BH2" s="15"/>
      <c r="BL2" s="31" t="s">
        <v>0</v>
      </c>
      <c r="CD2" s="27"/>
      <c r="CE2" s="27"/>
      <c r="CF2" s="27"/>
      <c r="CG2" s="27"/>
      <c r="CH2" s="27"/>
      <c r="CI2" s="27"/>
      <c r="CJ2" s="27"/>
      <c r="CK2" s="27"/>
      <c r="CL2" s="27"/>
      <c r="CM2" s="27"/>
      <c r="CN2" s="27"/>
      <c r="CO2" s="27"/>
      <c r="CP2" s="27"/>
      <c r="CQ2" s="27" t="s">
        <v>18</v>
      </c>
      <c r="CR2" s="27"/>
      <c r="CS2" s="27"/>
      <c r="CT2" s="27"/>
      <c r="CU2" s="27"/>
      <c r="CV2" s="27"/>
      <c r="CW2" s="27"/>
      <c r="CX2" s="27"/>
      <c r="CY2" s="27"/>
      <c r="CZ2" s="27"/>
      <c r="DA2" s="27"/>
      <c r="DB2" s="27"/>
      <c r="DC2" s="27"/>
      <c r="DD2" s="27"/>
      <c r="DE2" s="27"/>
      <c r="DF2" s="27"/>
      <c r="DG2" s="27"/>
      <c r="DH2" s="27"/>
      <c r="FA2" s="31" t="s">
        <v>251</v>
      </c>
      <c r="GG2" s="82"/>
      <c r="GH2" s="82"/>
      <c r="GI2" s="82"/>
      <c r="GJ2" s="82"/>
      <c r="GK2" s="82"/>
      <c r="GL2" s="82"/>
      <c r="GM2" s="82"/>
      <c r="GN2" s="82"/>
      <c r="GO2" s="82"/>
      <c r="GP2" s="82"/>
      <c r="GQ2" s="82"/>
      <c r="GR2" s="82"/>
      <c r="GS2" s="82"/>
      <c r="GT2" s="82"/>
      <c r="GU2" s="82"/>
      <c r="GV2" s="82"/>
      <c r="GW2" s="82"/>
      <c r="GX2" s="82"/>
      <c r="GY2" s="82"/>
      <c r="GZ2" s="82"/>
      <c r="HA2" s="82"/>
      <c r="HB2" s="82"/>
      <c r="HC2" s="82"/>
      <c r="HD2" s="82"/>
      <c r="HE2" s="82"/>
      <c r="HF2" s="82"/>
      <c r="HG2" s="82"/>
      <c r="HH2" s="82"/>
      <c r="HI2" s="82"/>
      <c r="HJ2" s="82"/>
      <c r="HK2" s="82"/>
      <c r="HL2" s="82"/>
      <c r="HM2" s="82"/>
      <c r="HN2" s="82"/>
      <c r="HO2" s="82"/>
      <c r="HP2" s="82"/>
    </row>
    <row r="3" spans="1:237" ht="15" customHeight="1">
      <c r="A3" s="31" t="s">
        <v>260</v>
      </c>
      <c r="AG3" s="21"/>
      <c r="AH3" s="16" t="s">
        <v>80</v>
      </c>
      <c r="AI3" s="17"/>
      <c r="AJ3" s="17"/>
      <c r="AK3" s="17"/>
      <c r="AL3" s="17"/>
      <c r="AM3" s="17"/>
      <c r="AN3" s="17"/>
      <c r="AO3" s="17"/>
      <c r="AP3" s="17"/>
      <c r="AQ3" s="17"/>
      <c r="AR3" s="18"/>
      <c r="AS3" s="16"/>
      <c r="AT3" s="17"/>
      <c r="AU3" s="17" t="s">
        <v>133</v>
      </c>
      <c r="AV3" s="17"/>
      <c r="AW3" s="447">
        <v>1000</v>
      </c>
      <c r="AX3" s="427"/>
      <c r="AY3" s="17" t="s">
        <v>129</v>
      </c>
      <c r="AZ3" s="17" t="s">
        <v>337</v>
      </c>
      <c r="BA3" s="17"/>
      <c r="BB3" s="17"/>
      <c r="BC3" s="447">
        <v>2000</v>
      </c>
      <c r="BD3" s="427"/>
      <c r="BE3" s="17" t="s">
        <v>129</v>
      </c>
      <c r="BF3" s="17"/>
      <c r="BG3" s="17"/>
      <c r="BH3" s="18"/>
      <c r="BK3" s="31" t="s">
        <v>12</v>
      </c>
      <c r="CD3" s="27"/>
      <c r="CE3" s="27"/>
      <c r="CF3" s="27"/>
      <c r="CG3" s="27"/>
      <c r="CH3" s="27"/>
      <c r="CI3" s="27"/>
      <c r="CJ3" s="27"/>
      <c r="CK3" s="27"/>
      <c r="CL3" s="27"/>
      <c r="CM3" s="27"/>
      <c r="CN3" s="27"/>
      <c r="CO3" s="27"/>
      <c r="CP3" s="27" t="s">
        <v>228</v>
      </c>
      <c r="CQ3" s="27"/>
      <c r="CR3" s="27"/>
      <c r="CS3" s="27"/>
      <c r="CT3" s="27"/>
      <c r="CU3" s="27"/>
      <c r="CV3" s="27"/>
      <c r="CW3" s="27"/>
      <c r="CX3" s="27"/>
      <c r="CY3" s="27"/>
      <c r="CZ3" s="27"/>
      <c r="DA3" s="27"/>
      <c r="DB3" s="27"/>
      <c r="DC3" s="27"/>
      <c r="DD3" s="27"/>
      <c r="DE3" s="27"/>
      <c r="DF3" s="27"/>
      <c r="DG3" s="27"/>
      <c r="DH3" s="27"/>
      <c r="FA3" s="82" t="s">
        <v>231</v>
      </c>
      <c r="FB3" s="82"/>
      <c r="FC3" s="82"/>
      <c r="FD3" s="82"/>
      <c r="GG3" s="82"/>
      <c r="GH3" s="82"/>
      <c r="GI3" s="82"/>
      <c r="GJ3" s="82"/>
      <c r="GK3" s="82"/>
      <c r="GL3" s="82"/>
      <c r="GM3" s="82"/>
      <c r="GN3" s="82"/>
      <c r="GO3" s="82"/>
      <c r="GP3" s="82"/>
      <c r="GQ3" s="82"/>
      <c r="GR3" s="82"/>
      <c r="GS3" s="82"/>
      <c r="GT3" s="82"/>
      <c r="GU3" s="82"/>
      <c r="GV3" s="82"/>
      <c r="GW3" s="82"/>
      <c r="GX3" s="82"/>
      <c r="GY3" s="82"/>
      <c r="GZ3" s="82"/>
      <c r="HA3" s="82"/>
      <c r="HB3" s="82"/>
      <c r="HC3" s="82"/>
      <c r="HD3" s="82"/>
      <c r="HE3" s="82"/>
      <c r="HF3" s="82"/>
      <c r="HG3" s="82"/>
      <c r="HH3" s="82"/>
      <c r="HI3" s="82"/>
      <c r="HJ3" s="82"/>
      <c r="HK3" s="82"/>
      <c r="HL3" s="82"/>
      <c r="HM3" s="82"/>
      <c r="HN3" s="82"/>
      <c r="HO3" s="82"/>
      <c r="HP3" s="82"/>
    </row>
    <row r="4" spans="1:237" ht="15" customHeight="1">
      <c r="A4" s="31" t="s">
        <v>2</v>
      </c>
      <c r="AG4" s="21"/>
      <c r="AH4" s="19"/>
      <c r="AI4" s="28"/>
      <c r="AJ4" s="28"/>
      <c r="AK4" s="28"/>
      <c r="AL4" s="28"/>
      <c r="AM4" s="28"/>
      <c r="AN4" s="28"/>
      <c r="AO4" s="28"/>
      <c r="AP4" s="28"/>
      <c r="AQ4" s="28"/>
      <c r="AR4" s="20"/>
      <c r="AS4" s="19"/>
      <c r="AT4" s="28" t="s">
        <v>202</v>
      </c>
      <c r="AU4" s="28"/>
      <c r="AV4" s="28"/>
      <c r="AW4" s="28"/>
      <c r="AX4" s="28"/>
      <c r="AY4" s="28"/>
      <c r="AZ4" s="28"/>
      <c r="BA4" s="28"/>
      <c r="BB4" s="28"/>
      <c r="BC4" s="439">
        <v>1000</v>
      </c>
      <c r="BD4" s="428"/>
      <c r="BE4" s="28" t="s">
        <v>138</v>
      </c>
      <c r="BF4" s="28"/>
      <c r="BG4" s="28"/>
      <c r="BH4" s="20"/>
      <c r="BK4" s="31" t="s">
        <v>13</v>
      </c>
      <c r="CD4" s="27"/>
      <c r="CE4" s="27"/>
      <c r="CF4" s="27"/>
      <c r="CG4" s="27"/>
      <c r="CH4" s="27"/>
      <c r="CI4" s="27"/>
      <c r="CJ4" s="27"/>
      <c r="CK4" s="27"/>
      <c r="CL4" s="27"/>
      <c r="CM4" s="27"/>
      <c r="CN4" s="27"/>
      <c r="CO4" s="27"/>
      <c r="CP4" s="27"/>
      <c r="CQ4" s="27"/>
      <c r="CR4" s="27"/>
      <c r="CS4" s="27"/>
      <c r="CT4" s="27"/>
      <c r="CU4" s="27"/>
      <c r="CV4" s="27"/>
      <c r="CW4" s="27"/>
      <c r="CX4" s="27"/>
      <c r="CY4" s="27"/>
      <c r="CZ4" s="27"/>
      <c r="DA4" s="27"/>
      <c r="DB4" s="27"/>
      <c r="DC4" s="27"/>
      <c r="DD4" s="27"/>
      <c r="DE4" s="27"/>
      <c r="DF4" s="27"/>
      <c r="DG4" s="27"/>
      <c r="DH4" s="27"/>
      <c r="FA4" s="82" t="s">
        <v>225</v>
      </c>
      <c r="FB4" s="82"/>
      <c r="FC4" s="82"/>
      <c r="FD4" s="82"/>
      <c r="GG4" s="82"/>
      <c r="GH4" s="82"/>
      <c r="GI4" s="82"/>
      <c r="GJ4" s="82"/>
      <c r="GK4" s="82"/>
      <c r="GL4" s="82"/>
      <c r="GM4" s="82"/>
      <c r="GN4" s="82"/>
      <c r="GO4" s="82"/>
      <c r="GP4" s="82"/>
      <c r="GQ4" s="82"/>
      <c r="GR4" s="82"/>
      <c r="GS4" s="82"/>
      <c r="GT4" s="82"/>
      <c r="GU4" s="82"/>
      <c r="GV4" s="82"/>
      <c r="GW4" s="82"/>
      <c r="GX4" s="82"/>
      <c r="GY4" s="82"/>
      <c r="GZ4" s="82"/>
      <c r="HA4" s="82"/>
      <c r="HB4" s="82"/>
      <c r="HC4" s="82"/>
      <c r="HD4" s="82"/>
      <c r="HE4" s="82"/>
      <c r="HF4" s="82"/>
      <c r="HG4" s="82"/>
      <c r="HH4" s="82"/>
      <c r="HI4" s="82"/>
      <c r="HJ4" s="82"/>
      <c r="HK4" s="82"/>
      <c r="HL4" s="82"/>
      <c r="HM4" s="82"/>
      <c r="HN4" s="82"/>
      <c r="HO4" s="82"/>
      <c r="HP4" s="82"/>
    </row>
    <row r="5" spans="1:237" ht="15" customHeight="1">
      <c r="A5" s="31" t="s">
        <v>227</v>
      </c>
      <c r="AG5" s="19"/>
      <c r="AH5" s="13" t="s">
        <v>210</v>
      </c>
      <c r="AI5" s="14"/>
      <c r="AJ5" s="14"/>
      <c r="AK5" s="14"/>
      <c r="AL5" s="14"/>
      <c r="AM5" s="14"/>
      <c r="AN5" s="14"/>
      <c r="AO5" s="14"/>
      <c r="AP5" s="14"/>
      <c r="AQ5" s="14"/>
      <c r="AR5" s="15"/>
      <c r="AS5" s="19" t="s">
        <v>280</v>
      </c>
      <c r="AT5" s="28"/>
      <c r="AU5" s="28"/>
      <c r="AV5" s="28"/>
      <c r="AW5" s="439">
        <v>5000</v>
      </c>
      <c r="AX5" s="428"/>
      <c r="AY5" s="28" t="s">
        <v>129</v>
      </c>
      <c r="AZ5" s="28" t="s">
        <v>84</v>
      </c>
      <c r="BA5" s="28"/>
      <c r="BB5" s="28"/>
      <c r="BC5" s="28"/>
      <c r="BD5" s="28"/>
      <c r="BE5" s="28"/>
      <c r="BF5" s="439">
        <v>4000</v>
      </c>
      <c r="BG5" s="428"/>
      <c r="BH5" s="20" t="s">
        <v>129</v>
      </c>
      <c r="BK5" s="31" t="s">
        <v>5</v>
      </c>
      <c r="CP5" s="31" t="s">
        <v>61</v>
      </c>
      <c r="FA5" s="82" t="s">
        <v>17</v>
      </c>
      <c r="FB5" s="82"/>
      <c r="FC5" s="82"/>
      <c r="FD5" s="82"/>
      <c r="GG5" s="82"/>
      <c r="GH5" s="82"/>
      <c r="GI5" s="82"/>
      <c r="GJ5" s="82"/>
      <c r="GK5" s="82"/>
      <c r="GL5" s="82"/>
      <c r="GM5" s="82"/>
      <c r="GN5" s="82"/>
      <c r="GO5" s="82"/>
      <c r="GP5" s="82"/>
      <c r="GQ5" s="82"/>
      <c r="GR5" s="82"/>
      <c r="GS5" s="82"/>
      <c r="GT5" s="82"/>
      <c r="GU5" s="82"/>
      <c r="GV5" s="82"/>
      <c r="GW5" s="82"/>
      <c r="GX5" s="82"/>
      <c r="GY5" s="82"/>
      <c r="GZ5" s="82"/>
      <c r="HA5" s="82"/>
      <c r="HB5" s="82"/>
      <c r="HC5" s="82"/>
      <c r="HD5" s="82"/>
      <c r="HE5" s="82"/>
      <c r="HF5" s="82"/>
      <c r="HG5" s="82"/>
      <c r="HH5" s="82"/>
      <c r="HI5" s="82"/>
      <c r="HJ5" s="82"/>
      <c r="HK5" s="82"/>
      <c r="HL5" s="82"/>
      <c r="HM5" s="82"/>
      <c r="HN5" s="82"/>
      <c r="HO5" s="82"/>
      <c r="HP5" s="82"/>
    </row>
    <row r="6" spans="1:237" ht="15" customHeight="1">
      <c r="A6" s="31" t="s">
        <v>1</v>
      </c>
      <c r="AG6" s="16" t="s">
        <v>45</v>
      </c>
      <c r="AH6" s="17"/>
      <c r="AI6" s="17"/>
      <c r="AJ6" s="17"/>
      <c r="AK6" s="17"/>
      <c r="AL6" s="17"/>
      <c r="AM6" s="17"/>
      <c r="AN6" s="17"/>
      <c r="AO6" s="17"/>
      <c r="AP6" s="17"/>
      <c r="AQ6" s="17"/>
      <c r="AR6" s="18"/>
      <c r="AS6" s="13"/>
      <c r="AT6" s="14"/>
      <c r="AU6" s="14"/>
      <c r="AV6" s="14"/>
      <c r="AW6" s="14" t="s">
        <v>140</v>
      </c>
      <c r="AX6" s="14"/>
      <c r="AY6" s="425">
        <v>10000</v>
      </c>
      <c r="AZ6" s="425"/>
      <c r="BA6" s="425"/>
      <c r="BB6" s="14" t="s">
        <v>129</v>
      </c>
      <c r="BC6" s="14"/>
      <c r="BD6" s="14"/>
      <c r="BE6" s="14"/>
      <c r="BF6" s="14"/>
      <c r="BG6" s="14"/>
      <c r="BH6" s="15"/>
      <c r="BK6" s="31" t="s">
        <v>8</v>
      </c>
      <c r="CP6" s="31" t="s">
        <v>258</v>
      </c>
      <c r="EB6" s="233" t="s">
        <v>409</v>
      </c>
      <c r="FA6" s="82" t="s">
        <v>226</v>
      </c>
      <c r="FB6" s="82"/>
      <c r="FC6" s="82"/>
      <c r="FD6" s="82"/>
      <c r="FE6" s="82"/>
      <c r="FF6" s="82"/>
      <c r="FG6" s="82"/>
      <c r="FH6" s="82"/>
      <c r="FI6" s="82"/>
      <c r="FJ6" s="82"/>
      <c r="FK6" s="82"/>
      <c r="FL6" s="82"/>
      <c r="FM6" s="82"/>
      <c r="FN6" s="82"/>
      <c r="FO6" s="82"/>
      <c r="FP6" s="82"/>
      <c r="FQ6" s="82"/>
      <c r="FR6" s="566">
        <v>0.66666666666666663</v>
      </c>
      <c r="FS6" s="566"/>
      <c r="FT6" s="82" t="s">
        <v>234</v>
      </c>
      <c r="FU6" s="82"/>
      <c r="FV6" s="82"/>
      <c r="FW6" s="82"/>
      <c r="FX6" s="82"/>
      <c r="FY6" s="82"/>
      <c r="FZ6" s="82"/>
      <c r="GA6" s="82"/>
      <c r="GB6" s="82"/>
      <c r="GC6" s="82"/>
      <c r="GD6" s="82"/>
      <c r="GE6" s="82"/>
      <c r="GF6" s="82"/>
      <c r="GG6" s="82"/>
      <c r="GH6" s="82"/>
      <c r="GI6" s="82"/>
      <c r="GJ6" s="82"/>
      <c r="GK6" s="82"/>
      <c r="GL6" s="82"/>
      <c r="GM6" s="82"/>
      <c r="GN6" s="82"/>
      <c r="GO6" s="82"/>
      <c r="GP6" s="82"/>
      <c r="GQ6" s="82"/>
      <c r="GR6" s="82"/>
      <c r="GS6" s="82"/>
      <c r="GT6" s="82"/>
      <c r="GU6" s="82"/>
      <c r="GV6" s="82"/>
      <c r="GW6" s="82"/>
      <c r="GX6" s="82"/>
      <c r="GY6" s="82"/>
      <c r="GZ6" s="82"/>
      <c r="HA6" s="82"/>
      <c r="HB6" s="82"/>
      <c r="HC6" s="82"/>
      <c r="HD6" s="82"/>
      <c r="HE6" s="82"/>
      <c r="HF6" s="82"/>
      <c r="HG6" s="82"/>
      <c r="HH6" s="82"/>
      <c r="HI6" s="82"/>
      <c r="HJ6" s="82"/>
      <c r="HK6" s="82"/>
      <c r="HL6" s="82"/>
      <c r="HM6" s="82"/>
      <c r="HN6" s="82"/>
      <c r="HO6" s="82"/>
      <c r="HP6" s="82"/>
    </row>
    <row r="7" spans="1:237" ht="15" customHeight="1">
      <c r="A7" s="31" t="s">
        <v>7</v>
      </c>
      <c r="AG7" s="21"/>
      <c r="AH7" s="16" t="s">
        <v>188</v>
      </c>
      <c r="AI7" s="17"/>
      <c r="AJ7" s="17"/>
      <c r="AK7" s="17"/>
      <c r="AL7" s="17"/>
      <c r="AM7" s="17"/>
      <c r="AN7" s="17"/>
      <c r="AO7" s="17"/>
      <c r="AP7" s="17"/>
      <c r="AQ7" s="17"/>
      <c r="AR7" s="18"/>
      <c r="AS7" s="16"/>
      <c r="AT7" s="17"/>
      <c r="AU7" s="17"/>
      <c r="AV7" s="17"/>
      <c r="AW7" s="17"/>
      <c r="AX7" s="17"/>
      <c r="AY7" s="447">
        <v>2600</v>
      </c>
      <c r="AZ7" s="447"/>
      <c r="BA7" s="427" t="s">
        <v>129</v>
      </c>
      <c r="BB7" s="17"/>
      <c r="BC7" s="17"/>
      <c r="BD7" s="17"/>
      <c r="BE7" s="17"/>
      <c r="BF7" s="17"/>
      <c r="BG7" s="17"/>
      <c r="BH7" s="18"/>
      <c r="BK7" s="31" t="s">
        <v>233</v>
      </c>
      <c r="CP7" s="31" t="s">
        <v>23</v>
      </c>
      <c r="EU7" s="31" t="s">
        <v>68</v>
      </c>
      <c r="FA7" s="82" t="s">
        <v>6</v>
      </c>
      <c r="FB7" s="82"/>
      <c r="FC7" s="82"/>
      <c r="FD7" s="82"/>
      <c r="FE7" s="82"/>
      <c r="FF7" s="82"/>
      <c r="FG7" s="82"/>
      <c r="FH7" s="82"/>
      <c r="FI7" s="82"/>
      <c r="FJ7" s="82"/>
      <c r="FK7" s="82"/>
      <c r="FL7" s="82"/>
      <c r="FM7" s="82"/>
      <c r="FN7" s="82"/>
      <c r="FO7" s="82"/>
      <c r="FP7" s="82"/>
      <c r="FQ7" s="82"/>
      <c r="FR7" s="82"/>
      <c r="FS7" s="82"/>
      <c r="FT7" s="82"/>
      <c r="FU7" s="82"/>
      <c r="FV7" s="82"/>
      <c r="FW7" s="82"/>
      <c r="FX7" s="82"/>
      <c r="FY7" s="82"/>
      <c r="FZ7" s="82"/>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row>
    <row r="8" spans="1:237" ht="15" customHeight="1">
      <c r="A8" s="31" t="s">
        <v>215</v>
      </c>
      <c r="AG8" s="19"/>
      <c r="AH8" s="19" t="s">
        <v>37</v>
      </c>
      <c r="AI8" s="28"/>
      <c r="AJ8" s="28"/>
      <c r="AK8" s="28"/>
      <c r="AL8" s="28"/>
      <c r="AM8" s="28"/>
      <c r="AN8" s="28"/>
      <c r="AO8" s="28"/>
      <c r="AP8" s="28"/>
      <c r="AQ8" s="28"/>
      <c r="AR8" s="20"/>
      <c r="AS8" s="19"/>
      <c r="AT8" s="28"/>
      <c r="AU8" s="28"/>
      <c r="AV8" s="28"/>
      <c r="AW8" s="28"/>
      <c r="AX8" s="28"/>
      <c r="AY8" s="439"/>
      <c r="AZ8" s="439"/>
      <c r="BA8" s="428"/>
      <c r="BB8" s="28"/>
      <c r="BC8" s="28"/>
      <c r="BD8" s="28"/>
      <c r="BE8" s="28"/>
      <c r="BF8" s="28"/>
      <c r="BG8" s="28"/>
      <c r="BH8" s="20"/>
      <c r="CP8" s="481" t="s">
        <v>169</v>
      </c>
      <c r="CQ8" s="482"/>
      <c r="CR8" s="482"/>
      <c r="CS8" s="482"/>
      <c r="CT8" s="482"/>
      <c r="CU8" s="482"/>
      <c r="CV8" s="482"/>
      <c r="CW8" s="482"/>
      <c r="CX8" s="482"/>
      <c r="CY8" s="482"/>
      <c r="CZ8" s="483"/>
      <c r="DA8" s="484" t="s">
        <v>382</v>
      </c>
      <c r="DB8" s="482"/>
      <c r="DC8" s="482"/>
      <c r="DD8" s="482"/>
      <c r="DE8" s="482"/>
      <c r="DF8" s="482"/>
      <c r="DG8" s="482"/>
      <c r="DH8" s="482"/>
      <c r="DI8" s="482"/>
      <c r="DJ8" s="482"/>
      <c r="DK8" s="482"/>
      <c r="DL8" s="482"/>
      <c r="DM8" s="482"/>
      <c r="DN8" s="482"/>
      <c r="DO8" s="482"/>
      <c r="DP8" s="482"/>
      <c r="DQ8" s="482"/>
      <c r="DR8" s="482"/>
      <c r="DS8" s="482"/>
      <c r="DT8" s="485"/>
      <c r="DU8" s="32"/>
      <c r="DV8" s="512" t="s">
        <v>132</v>
      </c>
      <c r="DW8" s="504"/>
      <c r="DX8" s="504"/>
      <c r="DY8" s="504"/>
      <c r="DZ8" s="504"/>
      <c r="EA8" s="504" t="s">
        <v>175</v>
      </c>
      <c r="EB8" s="504"/>
      <c r="EC8" s="504"/>
      <c r="ED8" s="504"/>
      <c r="EE8" s="504"/>
      <c r="EF8" s="504" t="s">
        <v>107</v>
      </c>
      <c r="EG8" s="504"/>
      <c r="EH8" s="504"/>
      <c r="EI8" s="504"/>
      <c r="EJ8" s="504"/>
      <c r="EK8" s="504" t="s">
        <v>178</v>
      </c>
      <c r="EL8" s="504"/>
      <c r="EM8" s="504"/>
      <c r="EN8" s="504"/>
      <c r="EO8" s="504"/>
      <c r="EP8" s="504" t="s">
        <v>165</v>
      </c>
      <c r="EQ8" s="504"/>
      <c r="ER8" s="504"/>
      <c r="ES8" s="504"/>
      <c r="ET8" s="504"/>
      <c r="EU8" s="504" t="s">
        <v>110</v>
      </c>
      <c r="EV8" s="504"/>
      <c r="EW8" s="504"/>
      <c r="EX8" s="504"/>
      <c r="EY8" s="505"/>
      <c r="EZ8" s="32"/>
      <c r="FA8" s="82" t="s">
        <v>219</v>
      </c>
      <c r="FB8" s="82"/>
      <c r="FC8" s="82"/>
      <c r="FD8" s="82"/>
      <c r="FE8" s="82"/>
      <c r="FF8" s="82"/>
      <c r="FG8" s="82"/>
      <c r="FH8" s="82"/>
      <c r="FI8" s="82"/>
      <c r="FJ8" s="82"/>
      <c r="FK8" s="82"/>
      <c r="FL8" s="82"/>
      <c r="FM8" s="82"/>
      <c r="FN8" s="82"/>
      <c r="FO8" s="82"/>
      <c r="FP8" s="82"/>
      <c r="FQ8" s="82"/>
      <c r="FR8" s="82"/>
      <c r="FS8" s="82"/>
      <c r="FT8" s="82"/>
      <c r="FU8" s="82"/>
      <c r="FV8" s="82"/>
      <c r="FW8" s="82"/>
      <c r="FX8" s="82"/>
      <c r="FY8" s="82"/>
      <c r="FZ8" s="82"/>
      <c r="GA8" s="82"/>
      <c r="GB8" s="82"/>
      <c r="GC8" s="82"/>
      <c r="GD8" s="82"/>
      <c r="GE8" s="82"/>
      <c r="GF8" s="82"/>
      <c r="GG8" s="82"/>
      <c r="GH8" s="82"/>
      <c r="GI8" s="82"/>
      <c r="GJ8" s="82"/>
      <c r="GK8" s="82"/>
      <c r="GL8" s="82"/>
      <c r="GM8" s="82"/>
      <c r="GN8" s="82"/>
      <c r="GO8" s="82"/>
      <c r="GP8" s="82"/>
      <c r="GQ8" s="82"/>
      <c r="GR8" s="82"/>
      <c r="GS8" s="82"/>
      <c r="GT8" s="82"/>
      <c r="GU8" s="82"/>
      <c r="GV8" s="82"/>
      <c r="GW8" s="82"/>
      <c r="GX8" s="82"/>
      <c r="GY8" s="82"/>
      <c r="GZ8" s="82"/>
      <c r="HA8" s="82"/>
      <c r="HB8" s="82"/>
      <c r="HC8" s="82"/>
      <c r="HD8" s="82"/>
      <c r="HE8" s="82"/>
      <c r="HF8" s="82"/>
      <c r="HG8" s="82"/>
      <c r="HH8" s="82"/>
      <c r="HI8" s="82"/>
      <c r="HJ8" s="82"/>
      <c r="HK8" s="82"/>
      <c r="HL8" s="82"/>
      <c r="HM8" s="82"/>
      <c r="HN8" s="82"/>
      <c r="HO8" s="82"/>
      <c r="HP8" s="82"/>
      <c r="HQ8" s="82"/>
      <c r="HR8" s="82"/>
      <c r="HS8" s="82"/>
      <c r="HT8" s="82"/>
      <c r="HU8" s="82"/>
      <c r="HV8" s="82"/>
      <c r="HW8" s="82"/>
      <c r="HX8" s="82"/>
      <c r="HY8" s="82"/>
      <c r="HZ8" s="82"/>
      <c r="IA8" s="82"/>
      <c r="IB8" s="32"/>
      <c r="IC8" s="32"/>
    </row>
    <row r="9" spans="1:237" ht="15" customHeight="1">
      <c r="A9" s="31" t="s">
        <v>4</v>
      </c>
      <c r="AG9" s="16" t="s">
        <v>241</v>
      </c>
      <c r="AH9" s="17"/>
      <c r="AI9" s="17"/>
      <c r="AJ9" s="17"/>
      <c r="AK9" s="17"/>
      <c r="AL9" s="17"/>
      <c r="AM9" s="17"/>
      <c r="AN9" s="17"/>
      <c r="AO9" s="17"/>
      <c r="AP9" s="17"/>
      <c r="AQ9" s="17"/>
      <c r="AR9" s="18"/>
      <c r="AS9" s="21"/>
      <c r="AT9" s="30"/>
      <c r="AU9" s="30"/>
      <c r="AV9" s="30"/>
      <c r="AW9" s="30"/>
      <c r="AX9" s="30"/>
      <c r="AY9" s="55">
        <v>1</v>
      </c>
      <c r="AZ9" s="30" t="s">
        <v>289</v>
      </c>
      <c r="BA9" s="30"/>
      <c r="BB9" s="30"/>
      <c r="BC9" s="30"/>
      <c r="BD9" s="30"/>
      <c r="BE9" s="30"/>
      <c r="BF9" s="30"/>
      <c r="BG9" s="30"/>
      <c r="BH9" s="22"/>
      <c r="BK9" s="16"/>
      <c r="BL9" s="17"/>
      <c r="BM9" s="18"/>
      <c r="BN9" s="441" t="s">
        <v>248</v>
      </c>
      <c r="BO9" s="427"/>
      <c r="BP9" s="427"/>
      <c r="BQ9" s="427"/>
      <c r="BR9" s="427"/>
      <c r="BS9" s="427"/>
      <c r="BT9" s="427"/>
      <c r="BU9" s="427"/>
      <c r="BV9" s="427"/>
      <c r="BW9" s="427"/>
      <c r="BX9" s="427"/>
      <c r="BY9" s="427"/>
      <c r="BZ9" s="451"/>
      <c r="CA9" s="441" t="s">
        <v>243</v>
      </c>
      <c r="CB9" s="427"/>
      <c r="CC9" s="427"/>
      <c r="CD9" s="427"/>
      <c r="CE9" s="427"/>
      <c r="CF9" s="427"/>
      <c r="CG9" s="427"/>
      <c r="CH9" s="427"/>
      <c r="CI9" s="427"/>
      <c r="CJ9" s="427"/>
      <c r="CK9" s="427"/>
      <c r="CL9" s="451"/>
      <c r="CP9" s="113"/>
      <c r="CQ9" s="23"/>
      <c r="CR9" s="33"/>
      <c r="CS9" s="24"/>
      <c r="CT9" s="29" t="s">
        <v>391</v>
      </c>
      <c r="CU9" s="25"/>
      <c r="CV9" s="25"/>
      <c r="CW9" s="25"/>
      <c r="CX9" s="25"/>
      <c r="CY9" s="25"/>
      <c r="CZ9" s="26"/>
      <c r="DA9" s="89" t="s">
        <v>62</v>
      </c>
      <c r="DB9" s="90"/>
      <c r="DC9" s="90"/>
      <c r="DD9" s="90"/>
      <c r="DE9" s="90"/>
      <c r="DF9" s="469">
        <v>8.0000000000000002E-3</v>
      </c>
      <c r="DG9" s="469"/>
      <c r="DH9" s="90" t="s">
        <v>38</v>
      </c>
      <c r="DI9" s="90"/>
      <c r="DJ9" s="90"/>
      <c r="DK9" s="90"/>
      <c r="DL9" s="90"/>
      <c r="DM9" s="112">
        <v>8</v>
      </c>
      <c r="DN9" s="90" t="s">
        <v>355</v>
      </c>
      <c r="DO9" s="90"/>
      <c r="DP9" s="90"/>
      <c r="DQ9" s="90"/>
      <c r="DR9" s="90"/>
      <c r="DS9" s="90"/>
      <c r="DT9" s="119"/>
      <c r="DU9" s="32"/>
      <c r="DV9" s="126"/>
      <c r="DW9" s="506">
        <f>SUM(EB9:EY9)</f>
        <v>115</v>
      </c>
      <c r="DX9" s="506"/>
      <c r="DY9" s="506"/>
      <c r="DZ9" s="506"/>
      <c r="EA9" s="236" t="s">
        <v>144</v>
      </c>
      <c r="EB9" s="507">
        <f>ROUND(BW46*DF9+AY2*DM9/1000,0)</f>
        <v>115</v>
      </c>
      <c r="EC9" s="507"/>
      <c r="ED9" s="507"/>
      <c r="EE9" s="508"/>
      <c r="EF9" s="237"/>
      <c r="EG9" s="509" t="s">
        <v>113</v>
      </c>
      <c r="EH9" s="509"/>
      <c r="EI9" s="509"/>
      <c r="EJ9" s="510"/>
      <c r="EK9" s="238"/>
      <c r="EL9" s="509" t="s">
        <v>113</v>
      </c>
      <c r="EM9" s="509"/>
      <c r="EN9" s="509"/>
      <c r="EO9" s="510"/>
      <c r="EP9" s="238"/>
      <c r="EQ9" s="509" t="s">
        <v>113</v>
      </c>
      <c r="ER9" s="509"/>
      <c r="ES9" s="509"/>
      <c r="ET9" s="510"/>
      <c r="EU9" s="238"/>
      <c r="EV9" s="509" t="s">
        <v>113</v>
      </c>
      <c r="EW9" s="509"/>
      <c r="EX9" s="509"/>
      <c r="EY9" s="511"/>
      <c r="EZ9" s="32"/>
      <c r="FA9" s="82" t="s">
        <v>10</v>
      </c>
      <c r="FB9" s="82"/>
      <c r="FC9" s="82"/>
      <c r="FD9" s="82"/>
      <c r="FE9" s="82"/>
      <c r="FF9" s="82"/>
      <c r="FG9" s="82"/>
      <c r="FH9" s="82"/>
      <c r="FI9" s="82"/>
      <c r="FJ9" s="82"/>
      <c r="FK9" s="82"/>
      <c r="FL9" s="82"/>
      <c r="FM9" s="82"/>
      <c r="FN9" s="82"/>
      <c r="FO9" s="82"/>
      <c r="FP9" s="82"/>
      <c r="FQ9" s="82"/>
      <c r="FR9" s="82"/>
      <c r="FS9" s="82"/>
      <c r="FT9" s="82"/>
      <c r="FU9" s="82"/>
      <c r="FV9" s="82"/>
      <c r="FW9" s="82"/>
      <c r="FX9" s="82"/>
      <c r="FY9" s="82"/>
      <c r="FZ9" s="82"/>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t="s">
        <v>68</v>
      </c>
      <c r="HH9" s="82"/>
      <c r="HI9" s="82"/>
      <c r="HJ9" s="82"/>
      <c r="HK9" s="82"/>
      <c r="HL9" s="82"/>
      <c r="HM9" s="82"/>
      <c r="HN9" s="82"/>
      <c r="HO9" s="82"/>
      <c r="HP9" s="82"/>
      <c r="HQ9" s="82"/>
      <c r="HR9" s="82"/>
      <c r="HS9" s="82"/>
      <c r="HT9" s="82"/>
      <c r="HU9" s="82"/>
      <c r="HV9" s="82"/>
      <c r="HW9" s="82"/>
      <c r="HX9" s="82"/>
      <c r="HY9" s="82"/>
      <c r="HZ9" s="82"/>
      <c r="IA9" s="82"/>
      <c r="IB9" s="32"/>
      <c r="IC9" s="32"/>
    </row>
    <row r="10" spans="1:237" ht="15" customHeight="1">
      <c r="A10" s="31" t="s">
        <v>3</v>
      </c>
      <c r="AG10" s="21"/>
      <c r="AH10" s="16" t="s">
        <v>188</v>
      </c>
      <c r="AI10" s="17"/>
      <c r="AJ10" s="17"/>
      <c r="AK10" s="17"/>
      <c r="AL10" s="17"/>
      <c r="AM10" s="17"/>
      <c r="AN10" s="17"/>
      <c r="AO10" s="17"/>
      <c r="AP10" s="17"/>
      <c r="AQ10" s="17"/>
      <c r="AR10" s="18"/>
      <c r="AS10" s="16"/>
      <c r="AT10" s="17"/>
      <c r="AU10" s="17"/>
      <c r="AV10" s="17"/>
      <c r="AW10" s="17"/>
      <c r="AX10" s="17"/>
      <c r="AY10" s="17"/>
      <c r="AZ10" s="17"/>
      <c r="BA10" s="17"/>
      <c r="BB10" s="17"/>
      <c r="BC10" s="17"/>
      <c r="BD10" s="17"/>
      <c r="BE10" s="17"/>
      <c r="BF10" s="17"/>
      <c r="BG10" s="17"/>
      <c r="BH10" s="18"/>
      <c r="BK10" s="21" t="s">
        <v>125</v>
      </c>
      <c r="BL10" s="30"/>
      <c r="BM10" s="22"/>
      <c r="BN10" s="443"/>
      <c r="BO10" s="428"/>
      <c r="BP10" s="428"/>
      <c r="BQ10" s="428"/>
      <c r="BR10" s="428"/>
      <c r="BS10" s="428"/>
      <c r="BT10" s="428"/>
      <c r="BU10" s="428"/>
      <c r="BV10" s="428"/>
      <c r="BW10" s="428"/>
      <c r="BX10" s="428"/>
      <c r="BY10" s="428"/>
      <c r="BZ10" s="455"/>
      <c r="CA10" s="443" t="s">
        <v>40</v>
      </c>
      <c r="CB10" s="428"/>
      <c r="CC10" s="428"/>
      <c r="CD10" s="428"/>
      <c r="CE10" s="428"/>
      <c r="CF10" s="428"/>
      <c r="CG10" s="428"/>
      <c r="CH10" s="428"/>
      <c r="CI10" s="428"/>
      <c r="CJ10" s="428"/>
      <c r="CK10" s="428"/>
      <c r="CL10" s="455"/>
      <c r="CP10" s="113"/>
      <c r="CQ10" s="21"/>
      <c r="CR10" s="33"/>
      <c r="CS10" s="24"/>
      <c r="CT10" s="79" t="s">
        <v>384</v>
      </c>
      <c r="CU10" s="80"/>
      <c r="CV10" s="80"/>
      <c r="CW10" s="80"/>
      <c r="CX10" s="80"/>
      <c r="CY10" s="80"/>
      <c r="CZ10" s="81"/>
      <c r="DA10" s="92">
        <v>6</v>
      </c>
      <c r="DB10" s="471" t="s">
        <v>98</v>
      </c>
      <c r="DC10" s="471"/>
      <c r="DD10" s="470">
        <v>1500</v>
      </c>
      <c r="DE10" s="470"/>
      <c r="DF10" s="93" t="s">
        <v>309</v>
      </c>
      <c r="DG10" s="93"/>
      <c r="DH10" s="93"/>
      <c r="DI10" s="93"/>
      <c r="DJ10" s="93"/>
      <c r="DK10" s="93"/>
      <c r="DL10" s="93"/>
      <c r="DM10" s="93"/>
      <c r="DN10" s="93"/>
      <c r="DO10" s="93"/>
      <c r="DP10" s="93"/>
      <c r="DQ10" s="93"/>
      <c r="DR10" s="93"/>
      <c r="DS10" s="93"/>
      <c r="DT10" s="120"/>
      <c r="DU10" s="32"/>
      <c r="DV10" s="107" t="s">
        <v>156</v>
      </c>
      <c r="DW10" s="540">
        <f>EB10</f>
        <v>9</v>
      </c>
      <c r="DX10" s="540"/>
      <c r="DY10" s="540"/>
      <c r="DZ10" s="541"/>
      <c r="EA10" s="237"/>
      <c r="EB10" s="524">
        <f>ROUND(DA10*DD10/1000,0)</f>
        <v>9</v>
      </c>
      <c r="EC10" s="524"/>
      <c r="ED10" s="524"/>
      <c r="EE10" s="525"/>
      <c r="EF10" s="239"/>
      <c r="EG10" s="531" t="s">
        <v>113</v>
      </c>
      <c r="EH10" s="531"/>
      <c r="EI10" s="531"/>
      <c r="EJ10" s="542"/>
      <c r="EK10" s="240"/>
      <c r="EL10" s="521" t="s">
        <v>113</v>
      </c>
      <c r="EM10" s="521"/>
      <c r="EN10" s="521"/>
      <c r="EO10" s="523"/>
      <c r="EP10" s="240"/>
      <c r="EQ10" s="521" t="s">
        <v>113</v>
      </c>
      <c r="ER10" s="521"/>
      <c r="ES10" s="521"/>
      <c r="ET10" s="523"/>
      <c r="EU10" s="240"/>
      <c r="EV10" s="521" t="s">
        <v>113</v>
      </c>
      <c r="EW10" s="521"/>
      <c r="EX10" s="521"/>
      <c r="EY10" s="522"/>
      <c r="EZ10" s="32"/>
      <c r="FA10" s="397" t="s">
        <v>169</v>
      </c>
      <c r="FB10" s="398"/>
      <c r="FC10" s="398"/>
      <c r="FD10" s="398"/>
      <c r="FE10" s="398"/>
      <c r="FF10" s="398"/>
      <c r="FG10" s="398"/>
      <c r="FH10" s="398"/>
      <c r="FI10" s="398"/>
      <c r="FJ10" s="398"/>
      <c r="FK10" s="398"/>
      <c r="FL10" s="398"/>
      <c r="FM10" s="398"/>
      <c r="FN10" s="399"/>
      <c r="FO10" s="406" t="s">
        <v>382</v>
      </c>
      <c r="FP10" s="398"/>
      <c r="FQ10" s="398"/>
      <c r="FR10" s="398"/>
      <c r="FS10" s="398"/>
      <c r="FT10" s="398"/>
      <c r="FU10" s="398"/>
      <c r="FV10" s="398"/>
      <c r="FW10" s="398"/>
      <c r="FX10" s="398"/>
      <c r="FY10" s="398"/>
      <c r="FZ10" s="398"/>
      <c r="GA10" s="398"/>
      <c r="GB10" s="398"/>
      <c r="GC10" s="398"/>
      <c r="GD10" s="398"/>
      <c r="GE10" s="407"/>
      <c r="GF10" s="88"/>
      <c r="GG10" s="394" t="s">
        <v>132</v>
      </c>
      <c r="GH10" s="395"/>
      <c r="GI10" s="395"/>
      <c r="GJ10" s="395"/>
      <c r="GK10" s="395"/>
      <c r="GL10" s="395" t="s">
        <v>175</v>
      </c>
      <c r="GM10" s="395"/>
      <c r="GN10" s="395"/>
      <c r="GO10" s="395"/>
      <c r="GP10" s="395"/>
      <c r="GQ10" s="395" t="s">
        <v>107</v>
      </c>
      <c r="GR10" s="395"/>
      <c r="GS10" s="395"/>
      <c r="GT10" s="395"/>
      <c r="GU10" s="395"/>
      <c r="GV10" s="395" t="s">
        <v>178</v>
      </c>
      <c r="GW10" s="395"/>
      <c r="GX10" s="395"/>
      <c r="GY10" s="395"/>
      <c r="GZ10" s="395"/>
      <c r="HA10" s="395" t="s">
        <v>165</v>
      </c>
      <c r="HB10" s="395"/>
      <c r="HC10" s="395"/>
      <c r="HD10" s="395"/>
      <c r="HE10" s="395"/>
      <c r="HF10" s="395" t="s">
        <v>110</v>
      </c>
      <c r="HG10" s="395"/>
      <c r="HH10" s="395"/>
      <c r="HI10" s="395"/>
      <c r="HJ10" s="396"/>
      <c r="HK10" s="82"/>
      <c r="HL10" s="82"/>
      <c r="HM10" s="82"/>
      <c r="HN10" s="82"/>
      <c r="HO10" s="82"/>
      <c r="HP10" s="82"/>
      <c r="HQ10" s="82"/>
      <c r="HR10" s="82"/>
      <c r="HS10" s="82"/>
      <c r="HT10" s="82"/>
      <c r="HU10" s="82"/>
      <c r="HV10" s="82"/>
      <c r="HW10" s="82"/>
      <c r="HX10" s="82"/>
      <c r="HY10" s="82"/>
      <c r="HZ10" s="82"/>
      <c r="IA10" s="82"/>
      <c r="IB10" s="32"/>
      <c r="IC10" s="32"/>
    </row>
    <row r="11" spans="1:237" ht="15" customHeight="1">
      <c r="A11" s="31" t="s">
        <v>134</v>
      </c>
      <c r="AG11" s="21"/>
      <c r="AH11" s="21" t="s">
        <v>199</v>
      </c>
      <c r="AI11" s="30"/>
      <c r="AJ11" s="30"/>
      <c r="AK11" s="30"/>
      <c r="AL11" s="30"/>
      <c r="AM11" s="30"/>
      <c r="AN11" s="30"/>
      <c r="AO11" s="30"/>
      <c r="AP11" s="30"/>
      <c r="AQ11" s="30"/>
      <c r="AR11" s="22"/>
      <c r="AS11" s="21"/>
      <c r="AT11" s="30"/>
      <c r="AU11" s="30"/>
      <c r="AV11" s="30"/>
      <c r="AW11" s="30"/>
      <c r="AX11" s="424">
        <v>1.5</v>
      </c>
      <c r="AY11" s="424"/>
      <c r="AZ11" s="30" t="s">
        <v>289</v>
      </c>
      <c r="BA11" s="30"/>
      <c r="BB11" s="30"/>
      <c r="BC11" s="30"/>
      <c r="BD11" s="30"/>
      <c r="BE11" s="30"/>
      <c r="BF11" s="30"/>
      <c r="BG11" s="30"/>
      <c r="BH11" s="22"/>
      <c r="BK11" s="21"/>
      <c r="BL11" s="30"/>
      <c r="BM11" s="22"/>
      <c r="BN11" s="16" t="s">
        <v>344</v>
      </c>
      <c r="BO11" s="17"/>
      <c r="BP11" s="17"/>
      <c r="BQ11" s="17"/>
      <c r="BR11" s="17"/>
      <c r="BS11" s="17"/>
      <c r="BT11" s="17"/>
      <c r="BU11" s="17"/>
      <c r="BV11" s="17"/>
      <c r="BW11" s="17"/>
      <c r="BX11" s="17"/>
      <c r="BY11" s="17"/>
      <c r="BZ11" s="18"/>
      <c r="CA11" s="441" t="s">
        <v>276</v>
      </c>
      <c r="CB11" s="427"/>
      <c r="CC11" s="427"/>
      <c r="CD11" s="427"/>
      <c r="CE11" s="427"/>
      <c r="CF11" s="451"/>
      <c r="CG11" s="441" t="s">
        <v>57</v>
      </c>
      <c r="CH11" s="427"/>
      <c r="CI11" s="427"/>
      <c r="CJ11" s="427"/>
      <c r="CK11" s="427"/>
      <c r="CL11" s="451"/>
      <c r="CP11" s="113"/>
      <c r="CQ11" s="23" t="s">
        <v>263</v>
      </c>
      <c r="CR11" s="33"/>
      <c r="CS11" s="24"/>
      <c r="CT11" s="77" t="s">
        <v>58</v>
      </c>
      <c r="CU11" s="77"/>
      <c r="CV11" s="77"/>
      <c r="CW11" s="77"/>
      <c r="CX11" s="77"/>
      <c r="CY11" s="77"/>
      <c r="CZ11" s="78"/>
      <c r="DA11" s="83" t="s">
        <v>75</v>
      </c>
      <c r="DB11" s="84"/>
      <c r="DC11" s="84"/>
      <c r="DD11" s="84"/>
      <c r="DE11" s="84"/>
      <c r="DF11" s="85">
        <v>0.03</v>
      </c>
      <c r="DG11" s="84" t="s">
        <v>182</v>
      </c>
      <c r="DH11" s="84"/>
      <c r="DI11" s="84"/>
      <c r="DJ11" s="84"/>
      <c r="DK11" s="84"/>
      <c r="DL11" s="84"/>
      <c r="DM11" s="84"/>
      <c r="DN11" s="489">
        <v>0.75</v>
      </c>
      <c r="DO11" s="489"/>
      <c r="DP11" s="84" t="s">
        <v>262</v>
      </c>
      <c r="DQ11" s="84"/>
      <c r="DR11" s="84"/>
      <c r="DS11" s="84"/>
      <c r="DT11" s="121"/>
      <c r="DU11" s="32"/>
      <c r="DV11" s="126"/>
      <c r="DW11" s="506">
        <f>SUM(EB11:EY13)</f>
        <v>252</v>
      </c>
      <c r="DX11" s="506"/>
      <c r="DY11" s="506"/>
      <c r="DZ11" s="528"/>
      <c r="EA11" s="239"/>
      <c r="EB11" s="531" t="s">
        <v>113</v>
      </c>
      <c r="EC11" s="531"/>
      <c r="ED11" s="531"/>
      <c r="EE11" s="531"/>
      <c r="EF11" s="241"/>
      <c r="EG11" s="533">
        <f>BW46*DF11*DN11</f>
        <v>189</v>
      </c>
      <c r="EH11" s="533"/>
      <c r="EI11" s="533"/>
      <c r="EJ11" s="534"/>
      <c r="EK11" s="242"/>
      <c r="EL11" s="515">
        <f>BW46*DF11*(1-DN11)*AY26/AT26</f>
        <v>21</v>
      </c>
      <c r="EM11" s="515"/>
      <c r="EN11" s="515"/>
      <c r="EO11" s="516"/>
      <c r="EP11" s="239"/>
      <c r="EQ11" s="515">
        <f>BW46*DF11*(1-DN11)*AY28/AT28</f>
        <v>36</v>
      </c>
      <c r="ER11" s="515"/>
      <c r="ES11" s="515"/>
      <c r="ET11" s="516"/>
      <c r="EU11" s="239"/>
      <c r="EV11" s="515">
        <f>BW46*DF11*(1-DN11)*AY30/AT30</f>
        <v>6</v>
      </c>
      <c r="EW11" s="515"/>
      <c r="EX11" s="515"/>
      <c r="EY11" s="538"/>
      <c r="EZ11" s="32"/>
      <c r="FA11" s="400"/>
      <c r="FB11" s="401"/>
      <c r="FC11" s="401"/>
      <c r="FD11" s="401"/>
      <c r="FE11" s="401"/>
      <c r="FF11" s="401"/>
      <c r="FG11" s="401"/>
      <c r="FH11" s="401"/>
      <c r="FI11" s="401"/>
      <c r="FJ11" s="401"/>
      <c r="FK11" s="401"/>
      <c r="FL11" s="401"/>
      <c r="FM11" s="401"/>
      <c r="FN11" s="402"/>
      <c r="FO11" s="408"/>
      <c r="FP11" s="401"/>
      <c r="FQ11" s="401"/>
      <c r="FR11" s="401"/>
      <c r="FS11" s="401"/>
      <c r="FT11" s="401"/>
      <c r="FU11" s="401"/>
      <c r="FV11" s="401"/>
      <c r="FW11" s="401"/>
      <c r="FX11" s="401"/>
      <c r="FY11" s="401"/>
      <c r="FZ11" s="401"/>
      <c r="GA11" s="401"/>
      <c r="GB11" s="401"/>
      <c r="GC11" s="401"/>
      <c r="GD11" s="401"/>
      <c r="GE11" s="409"/>
      <c r="GF11" s="88"/>
      <c r="GG11" s="417" t="s">
        <v>36</v>
      </c>
      <c r="GH11" s="418"/>
      <c r="GI11" s="413" t="s">
        <v>158</v>
      </c>
      <c r="GJ11" s="413"/>
      <c r="GK11" s="413"/>
      <c r="GL11" s="421" t="s">
        <v>36</v>
      </c>
      <c r="GM11" s="418"/>
      <c r="GN11" s="413" t="s">
        <v>158</v>
      </c>
      <c r="GO11" s="413"/>
      <c r="GP11" s="413"/>
      <c r="GQ11" s="421" t="s">
        <v>36</v>
      </c>
      <c r="GR11" s="418"/>
      <c r="GS11" s="413" t="s">
        <v>158</v>
      </c>
      <c r="GT11" s="413"/>
      <c r="GU11" s="413"/>
      <c r="GV11" s="421" t="s">
        <v>36</v>
      </c>
      <c r="GW11" s="418"/>
      <c r="GX11" s="413" t="s">
        <v>158</v>
      </c>
      <c r="GY11" s="413"/>
      <c r="GZ11" s="413"/>
      <c r="HA11" s="421" t="s">
        <v>36</v>
      </c>
      <c r="HB11" s="418"/>
      <c r="HC11" s="413" t="s">
        <v>158</v>
      </c>
      <c r="HD11" s="413"/>
      <c r="HE11" s="413"/>
      <c r="HF11" s="421" t="s">
        <v>36</v>
      </c>
      <c r="HG11" s="418"/>
      <c r="HH11" s="413" t="s">
        <v>158</v>
      </c>
      <c r="HI11" s="413"/>
      <c r="HJ11" s="415"/>
      <c r="HK11" s="82"/>
      <c r="HL11" s="82"/>
      <c r="HM11" s="82"/>
      <c r="HN11" s="82"/>
      <c r="HO11" s="82"/>
      <c r="HP11" s="82"/>
      <c r="HQ11" s="82"/>
      <c r="HR11" s="82"/>
      <c r="HS11" s="82"/>
      <c r="HT11" s="82"/>
      <c r="HU11" s="82"/>
      <c r="HV11" s="82"/>
      <c r="HW11" s="82"/>
      <c r="HX11" s="82"/>
      <c r="HY11" s="82"/>
      <c r="HZ11" s="82"/>
      <c r="IA11" s="82"/>
      <c r="IB11" s="32"/>
      <c r="IC11" s="32"/>
    </row>
    <row r="12" spans="1:237" ht="15" customHeight="1">
      <c r="A12" s="31" t="s">
        <v>218</v>
      </c>
      <c r="AG12" s="19"/>
      <c r="AH12" s="19" t="s">
        <v>341</v>
      </c>
      <c r="AI12" s="28"/>
      <c r="AJ12" s="28"/>
      <c r="AK12" s="28"/>
      <c r="AL12" s="28"/>
      <c r="AM12" s="28"/>
      <c r="AN12" s="28"/>
      <c r="AO12" s="28"/>
      <c r="AP12" s="28"/>
      <c r="AQ12" s="28"/>
      <c r="AR12" s="20"/>
      <c r="AS12" s="19"/>
      <c r="AT12" s="28"/>
      <c r="AU12" s="28"/>
      <c r="AV12" s="28"/>
      <c r="AW12" s="28"/>
      <c r="AX12" s="28"/>
      <c r="AY12" s="28"/>
      <c r="AZ12" s="28"/>
      <c r="BA12" s="28"/>
      <c r="BB12" s="28"/>
      <c r="BC12" s="28"/>
      <c r="BD12" s="28"/>
      <c r="BE12" s="28"/>
      <c r="BF12" s="28"/>
      <c r="BG12" s="28"/>
      <c r="BH12" s="20"/>
      <c r="BK12" s="21"/>
      <c r="BL12" s="30"/>
      <c r="BM12" s="22"/>
      <c r="BN12" s="442" t="s">
        <v>328</v>
      </c>
      <c r="BO12" s="429"/>
      <c r="BP12" s="429"/>
      <c r="BQ12" s="457"/>
      <c r="BR12" s="441" t="s">
        <v>159</v>
      </c>
      <c r="BS12" s="427"/>
      <c r="BT12" s="451"/>
      <c r="BU12" s="441" t="s">
        <v>41</v>
      </c>
      <c r="BV12" s="427"/>
      <c r="BW12" s="427"/>
      <c r="BX12" s="427"/>
      <c r="BY12" s="427"/>
      <c r="BZ12" s="451"/>
      <c r="CA12" s="442" t="s">
        <v>377</v>
      </c>
      <c r="CB12" s="429"/>
      <c r="CC12" s="429"/>
      <c r="CD12" s="429"/>
      <c r="CE12" s="429"/>
      <c r="CF12" s="457"/>
      <c r="CG12" s="442" t="s">
        <v>328</v>
      </c>
      <c r="CH12" s="429"/>
      <c r="CI12" s="429"/>
      <c r="CJ12" s="429"/>
      <c r="CK12" s="429"/>
      <c r="CL12" s="457"/>
      <c r="CP12" s="113"/>
      <c r="CQ12" s="23" t="s">
        <v>267</v>
      </c>
      <c r="CR12" s="33"/>
      <c r="CS12" s="24"/>
      <c r="CT12" s="33" t="s">
        <v>194</v>
      </c>
      <c r="CU12" s="33"/>
      <c r="CV12" s="33"/>
      <c r="CW12" s="33"/>
      <c r="CX12" s="33"/>
      <c r="CY12" s="33"/>
      <c r="CZ12" s="24"/>
      <c r="DA12" s="87" t="s">
        <v>223</v>
      </c>
      <c r="DB12" s="88"/>
      <c r="DC12" s="88"/>
      <c r="DD12" s="88"/>
      <c r="DE12" s="88"/>
      <c r="DF12" s="88"/>
      <c r="DG12" s="88"/>
      <c r="DH12" s="88"/>
      <c r="DI12" s="88"/>
      <c r="DJ12" s="88"/>
      <c r="DK12" s="88"/>
      <c r="DL12" s="88"/>
      <c r="DM12" s="88"/>
      <c r="DN12" s="88"/>
      <c r="DO12" s="88"/>
      <c r="DP12" s="88"/>
      <c r="DQ12" s="88"/>
      <c r="DR12" s="88"/>
      <c r="DS12" s="88"/>
      <c r="DT12" s="122"/>
      <c r="DU12" s="32"/>
      <c r="DV12" s="126"/>
      <c r="DW12" s="506"/>
      <c r="DX12" s="506"/>
      <c r="DY12" s="506"/>
      <c r="DZ12" s="528"/>
      <c r="EA12" s="243"/>
      <c r="EB12" s="532"/>
      <c r="EC12" s="532"/>
      <c r="ED12" s="532"/>
      <c r="EE12" s="532"/>
      <c r="EF12" s="244" t="s">
        <v>154</v>
      </c>
      <c r="EG12" s="535"/>
      <c r="EH12" s="535"/>
      <c r="EI12" s="535"/>
      <c r="EJ12" s="536"/>
      <c r="EK12" s="245"/>
      <c r="EL12" s="535"/>
      <c r="EM12" s="535"/>
      <c r="EN12" s="535"/>
      <c r="EO12" s="537"/>
      <c r="EP12" s="243"/>
      <c r="EQ12" s="535"/>
      <c r="ER12" s="535"/>
      <c r="ES12" s="535"/>
      <c r="ET12" s="537"/>
      <c r="EU12" s="243"/>
      <c r="EV12" s="535"/>
      <c r="EW12" s="535"/>
      <c r="EX12" s="535"/>
      <c r="EY12" s="536"/>
      <c r="EZ12" s="32"/>
      <c r="FA12" s="403"/>
      <c r="FB12" s="404"/>
      <c r="FC12" s="404"/>
      <c r="FD12" s="404"/>
      <c r="FE12" s="404"/>
      <c r="FF12" s="404"/>
      <c r="FG12" s="404"/>
      <c r="FH12" s="404"/>
      <c r="FI12" s="404"/>
      <c r="FJ12" s="404"/>
      <c r="FK12" s="404"/>
      <c r="FL12" s="404"/>
      <c r="FM12" s="404"/>
      <c r="FN12" s="405"/>
      <c r="FO12" s="410"/>
      <c r="FP12" s="404"/>
      <c r="FQ12" s="404"/>
      <c r="FR12" s="404"/>
      <c r="FS12" s="404"/>
      <c r="FT12" s="404"/>
      <c r="FU12" s="404"/>
      <c r="FV12" s="404"/>
      <c r="FW12" s="404"/>
      <c r="FX12" s="404"/>
      <c r="FY12" s="404"/>
      <c r="FZ12" s="404"/>
      <c r="GA12" s="404"/>
      <c r="GB12" s="404"/>
      <c r="GC12" s="404"/>
      <c r="GD12" s="404"/>
      <c r="GE12" s="411"/>
      <c r="GF12" s="88"/>
      <c r="GG12" s="419"/>
      <c r="GH12" s="420"/>
      <c r="GI12" s="414"/>
      <c r="GJ12" s="414"/>
      <c r="GK12" s="414"/>
      <c r="GL12" s="420"/>
      <c r="GM12" s="420"/>
      <c r="GN12" s="414"/>
      <c r="GO12" s="414"/>
      <c r="GP12" s="414"/>
      <c r="GQ12" s="420"/>
      <c r="GR12" s="420"/>
      <c r="GS12" s="414"/>
      <c r="GT12" s="414"/>
      <c r="GU12" s="414"/>
      <c r="GV12" s="420"/>
      <c r="GW12" s="420"/>
      <c r="GX12" s="414"/>
      <c r="GY12" s="414"/>
      <c r="GZ12" s="414"/>
      <c r="HA12" s="420"/>
      <c r="HB12" s="420"/>
      <c r="HC12" s="414"/>
      <c r="HD12" s="414"/>
      <c r="HE12" s="414"/>
      <c r="HF12" s="420"/>
      <c r="HG12" s="420"/>
      <c r="HH12" s="414"/>
      <c r="HI12" s="414"/>
      <c r="HJ12" s="416"/>
      <c r="HK12" s="82"/>
      <c r="HL12" s="82"/>
      <c r="HM12" s="82"/>
      <c r="HN12" s="82"/>
      <c r="HO12" s="82"/>
      <c r="HP12" s="82"/>
      <c r="HQ12" s="82"/>
      <c r="HR12" s="82"/>
      <c r="HS12" s="82"/>
      <c r="HT12" s="82"/>
      <c r="HU12" s="82"/>
      <c r="HV12" s="82"/>
      <c r="HW12" s="82"/>
      <c r="HX12" s="82"/>
      <c r="HY12" s="82"/>
      <c r="HZ12" s="82"/>
      <c r="IA12" s="82"/>
      <c r="IB12" s="32"/>
      <c r="IC12" s="32"/>
    </row>
    <row r="13" spans="1:237" ht="15" customHeight="1">
      <c r="U13" s="31" t="s">
        <v>183</v>
      </c>
      <c r="AG13" s="21" t="s">
        <v>49</v>
      </c>
      <c r="AH13" s="30"/>
      <c r="AI13" s="30"/>
      <c r="AJ13" s="30"/>
      <c r="AK13" s="30"/>
      <c r="AL13" s="30"/>
      <c r="AM13" s="30"/>
      <c r="AN13" s="30"/>
      <c r="AO13" s="30"/>
      <c r="AP13" s="30"/>
      <c r="AQ13" s="30"/>
      <c r="AR13" s="22"/>
      <c r="AS13" s="21"/>
      <c r="AT13" s="30"/>
      <c r="AU13" s="30"/>
      <c r="AV13" s="427" t="s">
        <v>55</v>
      </c>
      <c r="AW13" s="427"/>
      <c r="AX13" s="427"/>
      <c r="AY13" s="427"/>
      <c r="AZ13" s="427"/>
      <c r="BA13" s="427"/>
      <c r="BB13" s="427">
        <v>30</v>
      </c>
      <c r="BC13" s="427" t="s">
        <v>116</v>
      </c>
      <c r="BD13" s="30"/>
      <c r="BE13" s="30"/>
      <c r="BF13" s="30"/>
      <c r="BG13" s="30"/>
      <c r="BH13" s="22"/>
      <c r="BK13" s="21"/>
      <c r="BL13" s="30"/>
      <c r="BM13" s="22"/>
      <c r="BN13" s="21"/>
      <c r="BO13" s="30"/>
      <c r="BP13" s="30"/>
      <c r="BQ13" s="30"/>
      <c r="BR13" s="442" t="s">
        <v>114</v>
      </c>
      <c r="BS13" s="429"/>
      <c r="BT13" s="457"/>
      <c r="BU13" s="442" t="s">
        <v>79</v>
      </c>
      <c r="BV13" s="429"/>
      <c r="BW13" s="429"/>
      <c r="BX13" s="429"/>
      <c r="BY13" s="429"/>
      <c r="BZ13" s="457"/>
      <c r="CA13" s="442" t="s">
        <v>349</v>
      </c>
      <c r="CB13" s="429"/>
      <c r="CC13" s="429"/>
      <c r="CD13" s="429"/>
      <c r="CE13" s="429"/>
      <c r="CF13" s="457"/>
      <c r="CG13" s="21"/>
      <c r="CH13" s="30"/>
      <c r="CI13" s="30"/>
      <c r="CJ13" s="30"/>
      <c r="CK13" s="30"/>
      <c r="CL13" s="22"/>
      <c r="CP13" s="113"/>
      <c r="CQ13" s="21"/>
      <c r="CR13" s="33"/>
      <c r="CS13" s="24"/>
      <c r="CT13" s="25"/>
      <c r="CU13" s="25"/>
      <c r="CV13" s="25"/>
      <c r="CW13" s="25"/>
      <c r="CX13" s="25"/>
      <c r="CY13" s="25"/>
      <c r="CZ13" s="26"/>
      <c r="DA13" s="89" t="s">
        <v>236</v>
      </c>
      <c r="DB13" s="90"/>
      <c r="DC13" s="90"/>
      <c r="DD13" s="90"/>
      <c r="DE13" s="90"/>
      <c r="DF13" s="90"/>
      <c r="DG13" s="90"/>
      <c r="DH13" s="90"/>
      <c r="DI13" s="90"/>
      <c r="DJ13" s="90"/>
      <c r="DK13" s="90"/>
      <c r="DL13" s="90"/>
      <c r="DM13" s="90"/>
      <c r="DN13" s="90"/>
      <c r="DO13" s="90"/>
      <c r="DP13" s="90"/>
      <c r="DQ13" s="90"/>
      <c r="DR13" s="90"/>
      <c r="DS13" s="90"/>
      <c r="DT13" s="119"/>
      <c r="DU13" s="32"/>
      <c r="DV13" s="127"/>
      <c r="DW13" s="529"/>
      <c r="DX13" s="529"/>
      <c r="DY13" s="529"/>
      <c r="DZ13" s="530"/>
      <c r="EA13" s="238"/>
      <c r="EB13" s="509"/>
      <c r="EC13" s="509"/>
      <c r="ED13" s="509"/>
      <c r="EE13" s="509"/>
      <c r="EF13" s="236"/>
      <c r="EG13" s="507"/>
      <c r="EH13" s="507"/>
      <c r="EI13" s="507"/>
      <c r="EJ13" s="508"/>
      <c r="EK13" s="237"/>
      <c r="EL13" s="524"/>
      <c r="EM13" s="524"/>
      <c r="EN13" s="524"/>
      <c r="EO13" s="525"/>
      <c r="EP13" s="238"/>
      <c r="EQ13" s="524"/>
      <c r="ER13" s="524"/>
      <c r="ES13" s="524"/>
      <c r="ET13" s="525"/>
      <c r="EU13" s="238"/>
      <c r="EV13" s="524"/>
      <c r="EW13" s="524"/>
      <c r="EX13" s="524"/>
      <c r="EY13" s="539"/>
      <c r="EZ13" s="32"/>
      <c r="FA13" s="385" t="s">
        <v>390</v>
      </c>
      <c r="FB13" s="378"/>
      <c r="FC13" s="379"/>
      <c r="FD13" s="388" t="s">
        <v>63</v>
      </c>
      <c r="FE13" s="378"/>
      <c r="FF13" s="379"/>
      <c r="FG13" s="89" t="s">
        <v>391</v>
      </c>
      <c r="FH13" s="90"/>
      <c r="FI13" s="90"/>
      <c r="FJ13" s="90"/>
      <c r="FK13" s="90"/>
      <c r="FL13" s="90"/>
      <c r="FM13" s="90"/>
      <c r="FN13" s="91"/>
      <c r="FO13" s="89" t="s">
        <v>407</v>
      </c>
      <c r="FP13" s="90"/>
      <c r="FQ13" s="90"/>
      <c r="FR13" s="90"/>
      <c r="FS13" s="90"/>
      <c r="FT13" s="90"/>
      <c r="FU13" s="90"/>
      <c r="FV13" s="90"/>
      <c r="FW13" s="90"/>
      <c r="FX13" s="90"/>
      <c r="FY13" s="90"/>
      <c r="FZ13" s="90"/>
      <c r="GA13" s="90"/>
      <c r="GB13" s="90"/>
      <c r="GC13" s="90"/>
      <c r="GD13" s="90"/>
      <c r="GE13" s="119"/>
      <c r="GF13" s="82"/>
      <c r="GG13" s="365">
        <f>GL13</f>
        <v>114</v>
      </c>
      <c r="GH13" s="8"/>
      <c r="GI13" s="143" t="s">
        <v>161</v>
      </c>
      <c r="GJ13" s="366">
        <f>GO13</f>
        <v>76</v>
      </c>
      <c r="GK13" s="348"/>
      <c r="GL13" s="8">
        <f>IF(MOD(EB9,3)=0,EB9,(EB9-MOD(EB9,3)))</f>
        <v>114</v>
      </c>
      <c r="GM13" s="7"/>
      <c r="GN13" s="226"/>
      <c r="GO13" s="8">
        <f>GL13*$FR$6</f>
        <v>76</v>
      </c>
      <c r="GP13" s="7"/>
      <c r="GQ13" s="367" t="s">
        <v>113</v>
      </c>
      <c r="GR13" s="368"/>
      <c r="GS13" s="134"/>
      <c r="GT13" s="369" t="s">
        <v>113</v>
      </c>
      <c r="GU13" s="368"/>
      <c r="GV13" s="367" t="s">
        <v>113</v>
      </c>
      <c r="GW13" s="368"/>
      <c r="GX13" s="134"/>
      <c r="GY13" s="369" t="s">
        <v>113</v>
      </c>
      <c r="GZ13" s="368"/>
      <c r="HA13" s="367" t="s">
        <v>113</v>
      </c>
      <c r="HB13" s="368"/>
      <c r="HC13" s="134"/>
      <c r="HD13" s="369" t="s">
        <v>113</v>
      </c>
      <c r="HE13" s="368"/>
      <c r="HF13" s="367" t="s">
        <v>113</v>
      </c>
      <c r="HG13" s="368"/>
      <c r="HH13" s="134"/>
      <c r="HI13" s="369" t="s">
        <v>113</v>
      </c>
      <c r="HJ13" s="412"/>
      <c r="HK13" s="82"/>
      <c r="HL13" s="82"/>
      <c r="HM13" s="82"/>
      <c r="HN13" s="82"/>
      <c r="HO13" s="82"/>
      <c r="HP13" s="82"/>
      <c r="HQ13" s="82"/>
      <c r="HR13" s="82"/>
      <c r="HS13" s="82"/>
      <c r="HT13" s="82"/>
      <c r="HU13" s="82"/>
      <c r="HV13" s="82"/>
      <c r="HW13" s="82"/>
      <c r="HX13" s="82"/>
      <c r="HY13" s="82"/>
      <c r="HZ13" s="82"/>
      <c r="IA13" s="82"/>
      <c r="IB13" s="32"/>
      <c r="IC13" s="32"/>
    </row>
    <row r="14" spans="1:237" ht="15" customHeight="1">
      <c r="AG14" s="21" t="s">
        <v>187</v>
      </c>
      <c r="AH14" s="30"/>
      <c r="AI14" s="30"/>
      <c r="AJ14" s="30"/>
      <c r="AK14" s="30"/>
      <c r="AL14" s="30"/>
      <c r="AM14" s="30"/>
      <c r="AN14" s="30"/>
      <c r="AO14" s="30"/>
      <c r="AP14" s="30"/>
      <c r="AQ14" s="30"/>
      <c r="AR14" s="22"/>
      <c r="AS14" s="21"/>
      <c r="AT14" s="30"/>
      <c r="AU14" s="30"/>
      <c r="AV14" s="428"/>
      <c r="AW14" s="428"/>
      <c r="AX14" s="428"/>
      <c r="AY14" s="428"/>
      <c r="AZ14" s="428"/>
      <c r="BA14" s="428"/>
      <c r="BB14" s="428"/>
      <c r="BC14" s="428"/>
      <c r="BD14" s="30"/>
      <c r="BE14" s="30"/>
      <c r="BF14" s="30"/>
      <c r="BG14" s="30"/>
      <c r="BH14" s="22"/>
      <c r="BK14" s="19"/>
      <c r="BL14" s="28"/>
      <c r="BM14" s="20"/>
      <c r="BN14" s="19"/>
      <c r="BO14" s="28"/>
      <c r="BP14" s="28"/>
      <c r="BQ14" s="28"/>
      <c r="BR14" s="19"/>
      <c r="BS14" s="28"/>
      <c r="BT14" s="20"/>
      <c r="BU14" s="466" t="s">
        <v>328</v>
      </c>
      <c r="BV14" s="467"/>
      <c r="BW14" s="467"/>
      <c r="BX14" s="467"/>
      <c r="BY14" s="467"/>
      <c r="BZ14" s="468"/>
      <c r="CA14" s="443" t="s">
        <v>328</v>
      </c>
      <c r="CB14" s="428"/>
      <c r="CC14" s="428"/>
      <c r="CD14" s="428"/>
      <c r="CE14" s="428"/>
      <c r="CF14" s="455"/>
      <c r="CG14" s="19"/>
      <c r="CH14" s="28"/>
      <c r="CI14" s="28"/>
      <c r="CJ14" s="28"/>
      <c r="CK14" s="28"/>
      <c r="CL14" s="20"/>
      <c r="CP14" s="113"/>
      <c r="CQ14" s="23"/>
      <c r="CR14" s="33"/>
      <c r="CS14" s="24"/>
      <c r="CT14" s="80" t="s">
        <v>74</v>
      </c>
      <c r="CU14" s="80"/>
      <c r="CV14" s="80"/>
      <c r="CW14" s="80"/>
      <c r="CX14" s="80"/>
      <c r="CY14" s="80"/>
      <c r="CZ14" s="81"/>
      <c r="DA14" s="92" t="s">
        <v>297</v>
      </c>
      <c r="DB14" s="93"/>
      <c r="DC14" s="93"/>
      <c r="DD14" s="93"/>
      <c r="DE14" s="93">
        <v>30</v>
      </c>
      <c r="DF14" s="93" t="s">
        <v>255</v>
      </c>
      <c r="DG14" s="93"/>
      <c r="DH14" s="93"/>
      <c r="DI14" s="93"/>
      <c r="DJ14" s="93"/>
      <c r="DK14" s="93"/>
      <c r="DL14" s="93"/>
      <c r="DM14" s="93"/>
      <c r="DN14" s="93"/>
      <c r="DO14" s="93"/>
      <c r="DP14" s="93"/>
      <c r="DQ14" s="93"/>
      <c r="DR14" s="93"/>
      <c r="DS14" s="93"/>
      <c r="DT14" s="120"/>
      <c r="DU14" s="32"/>
      <c r="DV14" s="128"/>
      <c r="DW14" s="519">
        <f>AY2*DE14/1000</f>
        <v>180</v>
      </c>
      <c r="DX14" s="519"/>
      <c r="DY14" s="519"/>
      <c r="DZ14" s="520"/>
      <c r="EA14" s="240"/>
      <c r="EB14" s="521" t="s">
        <v>113</v>
      </c>
      <c r="EC14" s="521"/>
      <c r="ED14" s="521"/>
      <c r="EE14" s="523"/>
      <c r="EF14" s="238"/>
      <c r="EG14" s="524">
        <f>DW14-EV14</f>
        <v>150</v>
      </c>
      <c r="EH14" s="524"/>
      <c r="EI14" s="524"/>
      <c r="EJ14" s="525"/>
      <c r="EK14" s="240"/>
      <c r="EL14" s="521" t="s">
        <v>113</v>
      </c>
      <c r="EM14" s="521"/>
      <c r="EN14" s="521"/>
      <c r="EO14" s="523"/>
      <c r="EP14" s="240"/>
      <c r="EQ14" s="521" t="s">
        <v>113</v>
      </c>
      <c r="ER14" s="521"/>
      <c r="ES14" s="521"/>
      <c r="ET14" s="523"/>
      <c r="EU14" s="240"/>
      <c r="EV14" s="526">
        <v>30</v>
      </c>
      <c r="EW14" s="526"/>
      <c r="EX14" s="526"/>
      <c r="EY14" s="527"/>
      <c r="EZ14" s="32"/>
      <c r="FA14" s="385"/>
      <c r="FB14" s="378"/>
      <c r="FC14" s="379"/>
      <c r="FD14" s="377"/>
      <c r="FE14" s="378"/>
      <c r="FF14" s="379"/>
      <c r="FG14" s="92" t="s">
        <v>373</v>
      </c>
      <c r="FH14" s="93"/>
      <c r="FI14" s="93"/>
      <c r="FJ14" s="93"/>
      <c r="FK14" s="93"/>
      <c r="FL14" s="93"/>
      <c r="FM14" s="93"/>
      <c r="FN14" s="94"/>
      <c r="FO14" s="92" t="s">
        <v>247</v>
      </c>
      <c r="FP14" s="93"/>
      <c r="FQ14" s="93"/>
      <c r="FR14" s="93"/>
      <c r="FS14" s="93"/>
      <c r="FT14" s="93"/>
      <c r="FU14" s="93"/>
      <c r="FV14" s="93"/>
      <c r="FW14" s="93"/>
      <c r="FX14" s="93"/>
      <c r="FY14" s="93"/>
      <c r="FZ14" s="93"/>
      <c r="GA14" s="93"/>
      <c r="GB14" s="93"/>
      <c r="GC14" s="93"/>
      <c r="GD14" s="93"/>
      <c r="GE14" s="120"/>
      <c r="GF14" s="82"/>
      <c r="GG14" s="295">
        <f>GL14</f>
        <v>9</v>
      </c>
      <c r="GH14" s="296"/>
      <c r="GI14" s="226"/>
      <c r="GJ14" s="8">
        <f>GO14</f>
        <v>6</v>
      </c>
      <c r="GK14" s="7"/>
      <c r="GL14" s="8">
        <f>IF(MOD(EB10,3)=0,EB10,(EB10-MOD(EB10,3)))</f>
        <v>9</v>
      </c>
      <c r="GM14" s="7"/>
      <c r="GN14" s="133"/>
      <c r="GO14" s="8">
        <f>GL14*$FR$6</f>
        <v>6</v>
      </c>
      <c r="GP14" s="7"/>
      <c r="GQ14" s="301" t="s">
        <v>113</v>
      </c>
      <c r="GR14" s="302"/>
      <c r="GS14" s="133"/>
      <c r="GT14" s="349" t="s">
        <v>113</v>
      </c>
      <c r="GU14" s="302"/>
      <c r="GV14" s="301" t="s">
        <v>113</v>
      </c>
      <c r="GW14" s="302"/>
      <c r="GX14" s="135"/>
      <c r="GY14" s="373" t="s">
        <v>113</v>
      </c>
      <c r="GZ14" s="352"/>
      <c r="HA14" s="301" t="s">
        <v>113</v>
      </c>
      <c r="HB14" s="302"/>
      <c r="HC14" s="133"/>
      <c r="HD14" s="349" t="s">
        <v>113</v>
      </c>
      <c r="HE14" s="302"/>
      <c r="HF14" s="301" t="s">
        <v>113</v>
      </c>
      <c r="HG14" s="302"/>
      <c r="HH14" s="133"/>
      <c r="HI14" s="349" t="s">
        <v>113</v>
      </c>
      <c r="HJ14" s="350"/>
      <c r="HK14" s="82"/>
      <c r="HL14" s="82"/>
      <c r="HM14" s="82"/>
      <c r="HN14" s="82"/>
      <c r="HO14" s="82"/>
      <c r="HP14" s="82"/>
      <c r="HQ14" s="82"/>
      <c r="HR14" s="82"/>
      <c r="HS14" s="82"/>
      <c r="HT14" s="82"/>
      <c r="HU14" s="82"/>
      <c r="HV14" s="82"/>
      <c r="HW14" s="82"/>
      <c r="HX14" s="82"/>
      <c r="HY14" s="82"/>
      <c r="HZ14" s="82"/>
      <c r="IA14" s="82"/>
      <c r="IB14" s="32"/>
      <c r="IC14" s="32"/>
    </row>
    <row r="15" spans="1:237" ht="15" customHeight="1">
      <c r="A15" s="31" t="s">
        <v>28</v>
      </c>
      <c r="AG15" s="13" t="s">
        <v>334</v>
      </c>
      <c r="AH15" s="14"/>
      <c r="AI15" s="14"/>
      <c r="AJ15" s="14"/>
      <c r="AK15" s="14"/>
      <c r="AL15" s="14"/>
      <c r="AM15" s="14"/>
      <c r="AN15" s="14"/>
      <c r="AO15" s="14"/>
      <c r="AP15" s="14"/>
      <c r="AQ15" s="14"/>
      <c r="AR15" s="15"/>
      <c r="AS15" s="13"/>
      <c r="AT15" s="14"/>
      <c r="AU15" s="14"/>
      <c r="AV15" s="14"/>
      <c r="AW15" s="14"/>
      <c r="AX15" s="14"/>
      <c r="AY15" s="425">
        <v>4000</v>
      </c>
      <c r="AZ15" s="426"/>
      <c r="BA15" s="14" t="s">
        <v>129</v>
      </c>
      <c r="BB15" s="14"/>
      <c r="BC15" s="14"/>
      <c r="BD15" s="14"/>
      <c r="BE15" s="14"/>
      <c r="BF15" s="14"/>
      <c r="BG15" s="14"/>
      <c r="BH15" s="15"/>
      <c r="BK15" s="16"/>
      <c r="BL15" s="17"/>
      <c r="BM15" s="18"/>
      <c r="BN15" s="16"/>
      <c r="BO15" s="17"/>
      <c r="BP15" s="17"/>
      <c r="BQ15" s="18"/>
      <c r="BR15" s="441">
        <v>30</v>
      </c>
      <c r="BS15" s="427"/>
      <c r="BT15" s="427"/>
      <c r="BU15" s="444" t="s">
        <v>100</v>
      </c>
      <c r="BV15" s="68"/>
      <c r="BW15" s="68"/>
      <c r="BX15" s="68"/>
      <c r="BY15" s="68"/>
      <c r="BZ15" s="69"/>
      <c r="CA15" s="17" t="s">
        <v>323</v>
      </c>
      <c r="CB15" s="17"/>
      <c r="CC15" s="17"/>
      <c r="CD15" s="17"/>
      <c r="CE15" s="17"/>
      <c r="CF15" s="18"/>
      <c r="CG15" s="16"/>
      <c r="CH15" s="17"/>
      <c r="CI15" s="17"/>
      <c r="CJ15" s="17"/>
      <c r="CK15" s="17"/>
      <c r="CL15" s="18"/>
      <c r="CP15" s="113"/>
      <c r="CQ15" s="29"/>
      <c r="CR15" s="25"/>
      <c r="CS15" s="26"/>
      <c r="CT15" s="80" t="s">
        <v>388</v>
      </c>
      <c r="CU15" s="80"/>
      <c r="CV15" s="80"/>
      <c r="CW15" s="80"/>
      <c r="CX15" s="80"/>
      <c r="CY15" s="80"/>
      <c r="CZ15" s="81"/>
      <c r="DA15" s="92" t="s">
        <v>164</v>
      </c>
      <c r="DB15" s="93"/>
      <c r="DC15" s="93">
        <v>20</v>
      </c>
      <c r="DD15" s="93" t="s">
        <v>174</v>
      </c>
      <c r="DE15" s="93"/>
      <c r="DF15" s="93"/>
      <c r="DG15" s="93"/>
      <c r="DH15" s="93"/>
      <c r="DI15" s="93"/>
      <c r="DJ15" s="93"/>
      <c r="DK15" s="93"/>
      <c r="DL15" s="93"/>
      <c r="DM15" s="93"/>
      <c r="DN15" s="93"/>
      <c r="DO15" s="93"/>
      <c r="DP15" s="93"/>
      <c r="DQ15" s="93"/>
      <c r="DR15" s="93"/>
      <c r="DS15" s="93"/>
      <c r="DT15" s="120"/>
      <c r="DU15" s="32"/>
      <c r="DV15" s="128"/>
      <c r="DW15" s="519">
        <f>SUM(EB15:EY15)</f>
        <v>100</v>
      </c>
      <c r="DX15" s="519"/>
      <c r="DY15" s="519"/>
      <c r="DZ15" s="520"/>
      <c r="EA15" s="240"/>
      <c r="EB15" s="513">
        <f>DC15</f>
        <v>20</v>
      </c>
      <c r="EC15" s="513"/>
      <c r="ED15" s="513"/>
      <c r="EE15" s="514"/>
      <c r="EF15" s="246"/>
      <c r="EG15" s="513">
        <f>DC15</f>
        <v>20</v>
      </c>
      <c r="EH15" s="513"/>
      <c r="EI15" s="513"/>
      <c r="EJ15" s="514"/>
      <c r="EK15" s="247"/>
      <c r="EL15" s="515">
        <f>DC15</f>
        <v>20</v>
      </c>
      <c r="EM15" s="515"/>
      <c r="EN15" s="515"/>
      <c r="EO15" s="516"/>
      <c r="EP15" s="246"/>
      <c r="EQ15" s="513">
        <f>DC15</f>
        <v>20</v>
      </c>
      <c r="ER15" s="513"/>
      <c r="ES15" s="513"/>
      <c r="ET15" s="514"/>
      <c r="EU15" s="240"/>
      <c r="EV15" s="526">
        <v>20</v>
      </c>
      <c r="EW15" s="526"/>
      <c r="EX15" s="526"/>
      <c r="EY15" s="527"/>
      <c r="EZ15" s="32"/>
      <c r="FA15" s="385"/>
      <c r="FB15" s="378"/>
      <c r="FC15" s="379"/>
      <c r="FD15" s="377"/>
      <c r="FE15" s="378"/>
      <c r="FF15" s="379"/>
      <c r="FG15" s="92" t="s">
        <v>381</v>
      </c>
      <c r="FH15" s="93"/>
      <c r="FI15" s="93"/>
      <c r="FJ15" s="93"/>
      <c r="FK15" s="93"/>
      <c r="FL15" s="93"/>
      <c r="FM15" s="93"/>
      <c r="FN15" s="94"/>
      <c r="FO15" s="92" t="s">
        <v>404</v>
      </c>
      <c r="FP15" s="93"/>
      <c r="FQ15" s="93"/>
      <c r="FR15" s="93"/>
      <c r="FS15" s="93"/>
      <c r="FT15" s="93"/>
      <c r="FU15" s="93"/>
      <c r="FV15" s="93"/>
      <c r="FW15" s="93"/>
      <c r="FX15" s="93"/>
      <c r="FY15" s="93"/>
      <c r="FZ15" s="93"/>
      <c r="GA15" s="93"/>
      <c r="GB15" s="93"/>
      <c r="GC15" s="93"/>
      <c r="GD15" s="93"/>
      <c r="GE15" s="120"/>
      <c r="GF15" s="82"/>
      <c r="GG15" s="295">
        <f>GQ15+GV15+HA15+HF15</f>
        <v>252</v>
      </c>
      <c r="GH15" s="296"/>
      <c r="GI15" s="227"/>
      <c r="GJ15" s="343">
        <f>GT15+GY15+HD15+HI15</f>
        <v>168</v>
      </c>
      <c r="GK15" s="296"/>
      <c r="GL15" s="301" t="s">
        <v>113</v>
      </c>
      <c r="GM15" s="302"/>
      <c r="GN15" s="133"/>
      <c r="GO15" s="136" t="s">
        <v>113</v>
      </c>
      <c r="GP15" s="137"/>
      <c r="GQ15" s="353">
        <f>IF(MOD(EG11,3)=0,EG11,(EG11-MOD(EG11,3)))</f>
        <v>189</v>
      </c>
      <c r="GR15" s="296"/>
      <c r="GS15" s="133"/>
      <c r="GT15" s="8">
        <f>GQ15*$FR$6</f>
        <v>126</v>
      </c>
      <c r="GU15" s="7"/>
      <c r="GV15" s="353">
        <f>IF(MOD(EL11,3)=0,EL11,(EL11-MOD(EL11,3)))</f>
        <v>21</v>
      </c>
      <c r="GW15" s="343"/>
      <c r="GX15" s="132" t="s">
        <v>130</v>
      </c>
      <c r="GY15" s="341">
        <f>GV15*$FR$6</f>
        <v>14</v>
      </c>
      <c r="GZ15" s="342"/>
      <c r="HA15" s="343">
        <f>IF(MOD(EQ11,3)=0,EQ11,(EQ11-MOD(EQ11,3)))</f>
        <v>36</v>
      </c>
      <c r="HB15" s="296"/>
      <c r="HC15" s="133"/>
      <c r="HD15" s="8">
        <f>HA15*$FR$6</f>
        <v>24</v>
      </c>
      <c r="HE15" s="7"/>
      <c r="HF15" s="353">
        <f>IF(MOD(EV11,3)=0,EV11,(EV11-MOD(EV11,3)))</f>
        <v>6</v>
      </c>
      <c r="HG15" s="296"/>
      <c r="HH15" s="227"/>
      <c r="HI15" s="343">
        <f>HF15*$FR$6</f>
        <v>4</v>
      </c>
      <c r="HJ15" s="344"/>
      <c r="HK15" s="82"/>
      <c r="HL15" s="82"/>
      <c r="HM15" s="82"/>
      <c r="HN15" s="82"/>
      <c r="HO15" s="82"/>
      <c r="HP15" s="82"/>
      <c r="HQ15" s="82"/>
      <c r="HR15" s="82"/>
      <c r="HS15" s="82"/>
      <c r="HT15" s="82"/>
      <c r="HU15" s="82"/>
      <c r="HV15" s="82"/>
      <c r="HW15" s="82"/>
      <c r="HX15" s="82"/>
      <c r="HY15" s="82"/>
      <c r="HZ15" s="82"/>
      <c r="IA15" s="82"/>
      <c r="IB15" s="32"/>
      <c r="IC15" s="32"/>
    </row>
    <row r="16" spans="1:237" ht="15" customHeight="1">
      <c r="AG16" s="13" t="s">
        <v>206</v>
      </c>
      <c r="AH16" s="14"/>
      <c r="AI16" s="14"/>
      <c r="AJ16" s="14"/>
      <c r="AK16" s="14"/>
      <c r="AL16" s="14"/>
      <c r="AM16" s="14"/>
      <c r="AN16" s="14"/>
      <c r="AO16" s="14"/>
      <c r="AP16" s="14"/>
      <c r="AQ16" s="14"/>
      <c r="AR16" s="15"/>
      <c r="AS16" s="13"/>
      <c r="AT16" s="14"/>
      <c r="AU16" s="14"/>
      <c r="AV16" s="14"/>
      <c r="AW16" s="14"/>
      <c r="AX16" s="14"/>
      <c r="AY16" s="425">
        <v>600</v>
      </c>
      <c r="AZ16" s="426"/>
      <c r="BA16" s="14" t="s">
        <v>99</v>
      </c>
      <c r="BB16" s="14"/>
      <c r="BC16" s="14"/>
      <c r="BD16" s="14"/>
      <c r="BE16" s="14"/>
      <c r="BF16" s="14"/>
      <c r="BG16" s="14"/>
      <c r="BH16" s="15"/>
      <c r="BK16" s="21" t="s">
        <v>340</v>
      </c>
      <c r="BL16" s="30"/>
      <c r="BM16" s="22"/>
      <c r="BN16" s="21"/>
      <c r="BO16" s="30"/>
      <c r="BP16" s="30"/>
      <c r="BQ16" s="22"/>
      <c r="BR16" s="442"/>
      <c r="BS16" s="429"/>
      <c r="BT16" s="429"/>
      <c r="BU16" s="445"/>
      <c r="BV16" s="30"/>
      <c r="BW16" s="30"/>
      <c r="BX16" s="30"/>
      <c r="BY16" s="30"/>
      <c r="BZ16" s="73"/>
      <c r="CA16" s="439">
        <v>1050</v>
      </c>
      <c r="CB16" s="439"/>
      <c r="CC16" s="439"/>
      <c r="CD16" s="439"/>
      <c r="CE16" s="439"/>
      <c r="CF16" s="440"/>
      <c r="CG16" s="21"/>
      <c r="CH16" s="30"/>
      <c r="CI16" s="30"/>
      <c r="CJ16" s="30"/>
      <c r="CK16" s="30"/>
      <c r="CL16" s="22"/>
      <c r="CP16" s="113"/>
      <c r="CQ16" s="76" t="s">
        <v>331</v>
      </c>
      <c r="CR16" s="77"/>
      <c r="CS16" s="78"/>
      <c r="CT16" s="490" t="s">
        <v>350</v>
      </c>
      <c r="CU16" s="491"/>
      <c r="CV16" s="491"/>
      <c r="CW16" s="491"/>
      <c r="CX16" s="491"/>
      <c r="CY16" s="491"/>
      <c r="CZ16" s="492"/>
      <c r="DA16" s="83" t="s">
        <v>403</v>
      </c>
      <c r="DB16" s="84"/>
      <c r="DC16" s="84"/>
      <c r="DD16" s="84"/>
      <c r="DE16" s="84"/>
      <c r="DF16" s="84"/>
      <c r="DG16" s="84"/>
      <c r="DH16" s="84"/>
      <c r="DI16" s="84"/>
      <c r="DJ16" s="84"/>
      <c r="DK16" s="84"/>
      <c r="DL16" s="84"/>
      <c r="DM16" s="84"/>
      <c r="DN16" s="84"/>
      <c r="DO16" s="84"/>
      <c r="DP16" s="84">
        <v>70</v>
      </c>
      <c r="DQ16" s="84" t="s">
        <v>261</v>
      </c>
      <c r="DR16" s="84"/>
      <c r="DS16" s="84"/>
      <c r="DT16" s="121"/>
      <c r="DU16" s="32"/>
      <c r="DV16" s="129"/>
      <c r="DW16" s="546">
        <f>SUM(EB16:EY16)</f>
        <v>182</v>
      </c>
      <c r="DX16" s="546"/>
      <c r="DY16" s="546"/>
      <c r="DZ16" s="547"/>
      <c r="EA16" s="240"/>
      <c r="EB16" s="521" t="s">
        <v>113</v>
      </c>
      <c r="EC16" s="521"/>
      <c r="ED16" s="521"/>
      <c r="EE16" s="523"/>
      <c r="EF16" s="240"/>
      <c r="EG16" s="521" t="s">
        <v>113</v>
      </c>
      <c r="EH16" s="521"/>
      <c r="EI16" s="521"/>
      <c r="EJ16" s="521"/>
      <c r="EK16" s="248" t="s">
        <v>142</v>
      </c>
      <c r="EL16" s="517">
        <f>AY7*DP16/1000</f>
        <v>182</v>
      </c>
      <c r="EM16" s="517"/>
      <c r="EN16" s="517"/>
      <c r="EO16" s="518"/>
      <c r="EP16" s="249"/>
      <c r="EQ16" s="521" t="s">
        <v>113</v>
      </c>
      <c r="ER16" s="521"/>
      <c r="ES16" s="521"/>
      <c r="ET16" s="523"/>
      <c r="EU16" s="240"/>
      <c r="EV16" s="521" t="s">
        <v>113</v>
      </c>
      <c r="EW16" s="521"/>
      <c r="EX16" s="521"/>
      <c r="EY16" s="522"/>
      <c r="EZ16" s="32"/>
      <c r="FA16" s="385"/>
      <c r="FB16" s="378"/>
      <c r="FC16" s="379"/>
      <c r="FD16" s="370"/>
      <c r="FE16" s="371"/>
      <c r="FF16" s="380"/>
      <c r="FG16" s="92" t="s">
        <v>74</v>
      </c>
      <c r="FH16" s="93"/>
      <c r="FI16" s="93"/>
      <c r="FJ16" s="93"/>
      <c r="FK16" s="93"/>
      <c r="FL16" s="93"/>
      <c r="FM16" s="93"/>
      <c r="FN16" s="94"/>
      <c r="FO16" s="92" t="s">
        <v>401</v>
      </c>
      <c r="FP16" s="93"/>
      <c r="FQ16" s="93"/>
      <c r="FR16" s="93"/>
      <c r="FS16" s="93"/>
      <c r="FT16" s="93"/>
      <c r="FU16" s="93"/>
      <c r="FV16" s="93"/>
      <c r="FW16" s="93"/>
      <c r="FX16" s="93"/>
      <c r="FY16" s="93"/>
      <c r="FZ16" s="93"/>
      <c r="GA16" s="93"/>
      <c r="GB16" s="93"/>
      <c r="GC16" s="93"/>
      <c r="GD16" s="93"/>
      <c r="GE16" s="120"/>
      <c r="GF16" s="82"/>
      <c r="GG16" s="295">
        <f>GQ16+HF16</f>
        <v>180</v>
      </c>
      <c r="GH16" s="296"/>
      <c r="GI16" s="230"/>
      <c r="GJ16" s="10">
        <f>GT16+HI16</f>
        <v>120</v>
      </c>
      <c r="GK16" s="9"/>
      <c r="GL16" s="301" t="s">
        <v>113</v>
      </c>
      <c r="GM16" s="302"/>
      <c r="GN16" s="133"/>
      <c r="GO16" s="136" t="s">
        <v>113</v>
      </c>
      <c r="GP16" s="137"/>
      <c r="GQ16" s="353">
        <f>IF(MOD(EG14,3)=0,EG14,(EG14-MOD(EG14,3)))</f>
        <v>150</v>
      </c>
      <c r="GR16" s="296"/>
      <c r="GS16" s="133"/>
      <c r="GT16" s="8">
        <f>GQ16*$FR$6</f>
        <v>100</v>
      </c>
      <c r="GU16" s="7"/>
      <c r="GV16" s="301" t="s">
        <v>113</v>
      </c>
      <c r="GW16" s="302"/>
      <c r="GX16" s="134"/>
      <c r="GY16" s="138" t="s">
        <v>113</v>
      </c>
      <c r="GZ16" s="139"/>
      <c r="HA16" s="301" t="s">
        <v>113</v>
      </c>
      <c r="HB16" s="302"/>
      <c r="HC16" s="133"/>
      <c r="HD16" s="136" t="s">
        <v>113</v>
      </c>
      <c r="HE16" s="137"/>
      <c r="HF16" s="353">
        <f>IF(MOD(EV14,3)=0,EV14,(EV14-MOD(EV14,3)))</f>
        <v>30</v>
      </c>
      <c r="HG16" s="296"/>
      <c r="HH16" s="133"/>
      <c r="HI16" s="343">
        <f>HF16*$FR$6</f>
        <v>20</v>
      </c>
      <c r="HJ16" s="344"/>
      <c r="HK16" s="82"/>
      <c r="HL16" s="82"/>
      <c r="HM16" s="82"/>
      <c r="HN16" s="82"/>
      <c r="HO16" s="82"/>
      <c r="HP16" s="82"/>
      <c r="HQ16" s="82"/>
      <c r="HR16" s="82"/>
      <c r="HS16" s="82"/>
      <c r="HT16" s="82"/>
      <c r="HU16" s="82"/>
      <c r="HV16" s="82"/>
      <c r="HW16" s="82"/>
      <c r="HX16" s="82"/>
      <c r="HY16" s="82"/>
      <c r="HZ16" s="82"/>
      <c r="IA16" s="82"/>
      <c r="IB16" s="32"/>
      <c r="IC16" s="32"/>
    </row>
    <row r="17" spans="2:237" ht="15" customHeight="1">
      <c r="B17" s="20"/>
      <c r="E17" s="19"/>
      <c r="F17" s="28"/>
      <c r="G17" s="28"/>
      <c r="H17" s="28"/>
      <c r="I17" s="28"/>
      <c r="J17" s="28"/>
      <c r="K17" s="28"/>
      <c r="L17" s="28"/>
      <c r="M17" s="28"/>
      <c r="N17" s="28"/>
      <c r="O17" s="28"/>
      <c r="P17" s="28" t="s">
        <v>205</v>
      </c>
      <c r="Q17" s="28"/>
      <c r="R17" s="28"/>
      <c r="S17" s="28"/>
      <c r="T17" s="28"/>
      <c r="U17" s="28"/>
      <c r="V17" s="28"/>
      <c r="W17" s="28"/>
      <c r="X17" s="28"/>
      <c r="Y17" s="20"/>
      <c r="AB17" s="19"/>
      <c r="AG17" s="21" t="s">
        <v>189</v>
      </c>
      <c r="AH17" s="30"/>
      <c r="AI17" s="30"/>
      <c r="AJ17" s="30"/>
      <c r="AK17" s="30"/>
      <c r="AL17" s="30"/>
      <c r="AM17" s="30"/>
      <c r="AN17" s="30"/>
      <c r="AO17" s="30"/>
      <c r="AP17" s="30"/>
      <c r="AQ17" s="30"/>
      <c r="AR17" s="22"/>
      <c r="AS17" s="13"/>
      <c r="AT17" s="14"/>
      <c r="AU17" s="14"/>
      <c r="AV17" s="14"/>
      <c r="AW17" s="14"/>
      <c r="AX17" s="450">
        <v>24000</v>
      </c>
      <c r="AY17" s="450"/>
      <c r="AZ17" s="450"/>
      <c r="BA17" s="14" t="s">
        <v>129</v>
      </c>
      <c r="BB17" s="14"/>
      <c r="BC17" s="14"/>
      <c r="BD17" s="14"/>
      <c r="BE17" s="14"/>
      <c r="BF17" s="14"/>
      <c r="BG17" s="14"/>
      <c r="BH17" s="15"/>
      <c r="BK17" s="21" t="s">
        <v>117</v>
      </c>
      <c r="BL17" s="30"/>
      <c r="BM17" s="22"/>
      <c r="BN17" s="458">
        <f>AW5*AY9</f>
        <v>5000</v>
      </c>
      <c r="BO17" s="459"/>
      <c r="BP17" s="459"/>
      <c r="BQ17" s="460"/>
      <c r="BR17" s="442"/>
      <c r="BS17" s="429"/>
      <c r="BT17" s="429"/>
      <c r="BU17" s="74"/>
      <c r="BV17" s="459">
        <f>BN17*BR15/100</f>
        <v>1500</v>
      </c>
      <c r="BW17" s="459"/>
      <c r="BX17" s="459"/>
      <c r="BY17" s="459"/>
      <c r="BZ17" s="73"/>
      <c r="CA17" s="17" t="s">
        <v>346</v>
      </c>
      <c r="CB17" s="17"/>
      <c r="CC17" s="17"/>
      <c r="CD17" s="17"/>
      <c r="CE17" s="17"/>
      <c r="CF17" s="18"/>
      <c r="CG17" s="21"/>
      <c r="CH17" s="30"/>
      <c r="CI17" s="30"/>
      <c r="CJ17" s="30"/>
      <c r="CK17" s="30"/>
      <c r="CL17" s="22"/>
      <c r="CP17" s="113"/>
      <c r="CQ17" s="29" t="s">
        <v>127</v>
      </c>
      <c r="CR17" s="25"/>
      <c r="CS17" s="26"/>
      <c r="CT17" s="493"/>
      <c r="CU17" s="494"/>
      <c r="CV17" s="494"/>
      <c r="CW17" s="494"/>
      <c r="CX17" s="494"/>
      <c r="CY17" s="494"/>
      <c r="CZ17" s="495"/>
      <c r="DA17" s="92" t="s">
        <v>238</v>
      </c>
      <c r="DB17" s="93"/>
      <c r="DC17" s="93"/>
      <c r="DD17" s="93"/>
      <c r="DE17" s="93"/>
      <c r="DF17" s="93"/>
      <c r="DG17" s="93"/>
      <c r="DH17" s="93"/>
      <c r="DI17" s="93"/>
      <c r="DJ17" s="93"/>
      <c r="DK17" s="93"/>
      <c r="DL17" s="93">
        <v>60</v>
      </c>
      <c r="DM17" s="93" t="s">
        <v>355</v>
      </c>
      <c r="DN17" s="93"/>
      <c r="DO17" s="93"/>
      <c r="DP17" s="93"/>
      <c r="DQ17" s="93"/>
      <c r="DR17" s="93"/>
      <c r="DS17" s="93"/>
      <c r="DT17" s="120"/>
      <c r="DU17" s="80"/>
      <c r="DV17" s="107" t="s">
        <v>145</v>
      </c>
      <c r="DW17" s="540">
        <f>SUM(EB17:EY17)</f>
        <v>444</v>
      </c>
      <c r="DX17" s="540"/>
      <c r="DY17" s="540"/>
      <c r="DZ17" s="541"/>
      <c r="EA17" s="249"/>
      <c r="EB17" s="521" t="s">
        <v>113</v>
      </c>
      <c r="EC17" s="521"/>
      <c r="ED17" s="521"/>
      <c r="EE17" s="523"/>
      <c r="EF17" s="240"/>
      <c r="EG17" s="521" t="s">
        <v>113</v>
      </c>
      <c r="EH17" s="521"/>
      <c r="EI17" s="521"/>
      <c r="EJ17" s="523"/>
      <c r="EK17" s="238"/>
      <c r="EL17" s="524">
        <f>(AY6-AY7)*DL17/1000</f>
        <v>444</v>
      </c>
      <c r="EM17" s="524"/>
      <c r="EN17" s="524"/>
      <c r="EO17" s="525"/>
      <c r="EP17" s="240"/>
      <c r="EQ17" s="521" t="s">
        <v>113</v>
      </c>
      <c r="ER17" s="521"/>
      <c r="ES17" s="521"/>
      <c r="ET17" s="523"/>
      <c r="EU17" s="240"/>
      <c r="EV17" s="521" t="s">
        <v>113</v>
      </c>
      <c r="EW17" s="521"/>
      <c r="EX17" s="521"/>
      <c r="EY17" s="522"/>
      <c r="EZ17" s="32"/>
      <c r="FA17" s="385"/>
      <c r="FB17" s="378"/>
      <c r="FC17" s="379"/>
      <c r="FD17" s="83" t="s">
        <v>271</v>
      </c>
      <c r="FE17" s="84"/>
      <c r="FF17" s="86"/>
      <c r="FG17" s="359" t="s">
        <v>350</v>
      </c>
      <c r="FH17" s="360"/>
      <c r="FI17" s="360"/>
      <c r="FJ17" s="360"/>
      <c r="FK17" s="360"/>
      <c r="FL17" s="360"/>
      <c r="FM17" s="360"/>
      <c r="FN17" s="382"/>
      <c r="FO17" s="83" t="s">
        <v>88</v>
      </c>
      <c r="FP17" s="84"/>
      <c r="FQ17" s="84"/>
      <c r="FR17" s="84"/>
      <c r="FS17" s="84"/>
      <c r="FT17" s="84"/>
      <c r="FU17" s="84"/>
      <c r="FV17" s="84"/>
      <c r="FW17" s="84"/>
      <c r="FX17" s="84"/>
      <c r="FY17" s="84"/>
      <c r="FZ17" s="84"/>
      <c r="GA17" s="84"/>
      <c r="GB17" s="84"/>
      <c r="GC17" s="84"/>
      <c r="GD17" s="84"/>
      <c r="GE17" s="121"/>
      <c r="GF17" s="82"/>
      <c r="GG17" s="297">
        <f>GV17</f>
        <v>444</v>
      </c>
      <c r="GH17" s="353"/>
      <c r="GI17" s="12"/>
      <c r="GJ17" s="10">
        <f>GY17</f>
        <v>296</v>
      </c>
      <c r="GK17" s="9"/>
      <c r="GL17" s="302" t="s">
        <v>113</v>
      </c>
      <c r="GM17" s="300"/>
      <c r="GN17" s="300" t="s">
        <v>113</v>
      </c>
      <c r="GO17" s="300"/>
      <c r="GP17" s="300"/>
      <c r="GQ17" s="300" t="s">
        <v>113</v>
      </c>
      <c r="GR17" s="300"/>
      <c r="GS17" s="300" t="s">
        <v>113</v>
      </c>
      <c r="GT17" s="300"/>
      <c r="GU17" s="300"/>
      <c r="GV17" s="298">
        <f>IF(MOD(EL17,3)=0,EL17,(EL17-MOD(EL17,3)))</f>
        <v>444</v>
      </c>
      <c r="GW17" s="298"/>
      <c r="GX17" s="228"/>
      <c r="GY17" s="10">
        <f>GV17*$FR$6</f>
        <v>296</v>
      </c>
      <c r="GZ17" s="9"/>
      <c r="HA17" s="300" t="s">
        <v>113</v>
      </c>
      <c r="HB17" s="300"/>
      <c r="HC17" s="300" t="s">
        <v>113</v>
      </c>
      <c r="HD17" s="300"/>
      <c r="HE17" s="300"/>
      <c r="HF17" s="300" t="s">
        <v>113</v>
      </c>
      <c r="HG17" s="300"/>
      <c r="HH17" s="300" t="s">
        <v>113</v>
      </c>
      <c r="HI17" s="300"/>
      <c r="HJ17" s="354"/>
      <c r="HK17" s="82"/>
      <c r="HL17" s="82"/>
      <c r="HM17" s="82"/>
      <c r="HN17" s="82"/>
      <c r="HO17" s="82"/>
      <c r="HP17" s="82"/>
      <c r="HQ17" s="82"/>
      <c r="HR17" s="82"/>
      <c r="HS17" s="82"/>
      <c r="HT17" s="82"/>
      <c r="HU17" s="82"/>
      <c r="HV17" s="82"/>
      <c r="HW17" s="82"/>
      <c r="HX17" s="82"/>
      <c r="HY17" s="82"/>
      <c r="HZ17" s="82"/>
      <c r="IA17" s="82"/>
      <c r="IB17" s="32"/>
      <c r="IC17" s="32"/>
    </row>
    <row r="18" spans="2:237" ht="15" customHeight="1">
      <c r="U18" s="54" t="s">
        <v>149</v>
      </c>
      <c r="AG18" s="13" t="s">
        <v>64</v>
      </c>
      <c r="AH18" s="14"/>
      <c r="AI18" s="14"/>
      <c r="AJ18" s="14"/>
      <c r="AK18" s="14"/>
      <c r="AL18" s="14"/>
      <c r="AM18" s="14"/>
      <c r="AN18" s="14"/>
      <c r="AO18" s="14"/>
      <c r="AP18" s="14"/>
      <c r="AQ18" s="14"/>
      <c r="AR18" s="15"/>
      <c r="AS18" s="19"/>
      <c r="AT18" s="28"/>
      <c r="AU18" s="28"/>
      <c r="AV18" s="28"/>
      <c r="AW18" s="28"/>
      <c r="AX18" s="28"/>
      <c r="AY18" s="28" t="s">
        <v>366</v>
      </c>
      <c r="AZ18" s="28"/>
      <c r="BA18" s="28"/>
      <c r="BB18" s="28"/>
      <c r="BC18" s="28"/>
      <c r="BD18" s="28"/>
      <c r="BE18" s="28"/>
      <c r="BF18" s="28"/>
      <c r="BG18" s="28"/>
      <c r="BH18" s="20"/>
      <c r="BK18" s="21"/>
      <c r="BL18" s="30"/>
      <c r="BM18" s="22"/>
      <c r="BN18" s="21"/>
      <c r="BO18" s="30"/>
      <c r="BP18" s="30"/>
      <c r="BQ18" s="22"/>
      <c r="BR18" s="442"/>
      <c r="BS18" s="429"/>
      <c r="BT18" s="429"/>
      <c r="BU18" s="74"/>
      <c r="BV18" s="30"/>
      <c r="BW18" s="30"/>
      <c r="BX18" s="30"/>
      <c r="BY18" s="30"/>
      <c r="BZ18" s="73"/>
      <c r="CA18" s="30" t="s">
        <v>65</v>
      </c>
      <c r="CB18" s="30"/>
      <c r="CC18" s="30"/>
      <c r="CD18" s="30"/>
      <c r="CE18" s="30"/>
      <c r="CF18" s="22"/>
      <c r="CG18" s="21"/>
      <c r="CH18" s="30"/>
      <c r="CI18" s="30"/>
      <c r="CJ18" s="30"/>
      <c r="CK18" s="30"/>
      <c r="CL18" s="22"/>
      <c r="CP18" s="113" t="s">
        <v>121</v>
      </c>
      <c r="CQ18" s="490" t="s">
        <v>343</v>
      </c>
      <c r="CR18" s="491"/>
      <c r="CS18" s="492"/>
      <c r="CT18" s="490" t="s">
        <v>66</v>
      </c>
      <c r="CU18" s="491"/>
      <c r="CV18" s="491"/>
      <c r="CW18" s="491"/>
      <c r="CX18" s="491"/>
      <c r="CY18" s="491"/>
      <c r="CZ18" s="492"/>
      <c r="DA18" s="87" t="s">
        <v>24</v>
      </c>
      <c r="DB18" s="88"/>
      <c r="DC18" s="88"/>
      <c r="DD18" s="88"/>
      <c r="DE18" s="88"/>
      <c r="DF18" s="88"/>
      <c r="DG18" s="88"/>
      <c r="DH18" s="88"/>
      <c r="DI18" s="88"/>
      <c r="DJ18" s="88"/>
      <c r="DK18" s="88"/>
      <c r="DL18" s="88"/>
      <c r="DM18" s="88"/>
      <c r="DN18" s="88"/>
      <c r="DO18" s="88"/>
      <c r="DP18" s="88"/>
      <c r="DQ18" s="88"/>
      <c r="DR18" s="88"/>
      <c r="DS18" s="88"/>
      <c r="DT18" s="122"/>
      <c r="DU18" s="32"/>
      <c r="DV18" s="560"/>
      <c r="DW18" s="506">
        <f>SUM(EB18:EY19)</f>
        <v>2340</v>
      </c>
      <c r="DX18" s="506"/>
      <c r="DY18" s="506"/>
      <c r="DZ18" s="528"/>
      <c r="EA18" s="243"/>
      <c r="EB18" s="532" t="s">
        <v>113</v>
      </c>
      <c r="EC18" s="532"/>
      <c r="ED18" s="532"/>
      <c r="EE18" s="562"/>
      <c r="EF18" s="243"/>
      <c r="EG18" s="535">
        <f>BV17+BV24</f>
        <v>2340</v>
      </c>
      <c r="EH18" s="535"/>
      <c r="EI18" s="535"/>
      <c r="EJ18" s="537"/>
      <c r="EK18" s="243"/>
      <c r="EL18" s="532" t="s">
        <v>113</v>
      </c>
      <c r="EM18" s="532"/>
      <c r="EN18" s="532"/>
      <c r="EO18" s="562"/>
      <c r="EP18" s="243"/>
      <c r="EQ18" s="532" t="s">
        <v>113</v>
      </c>
      <c r="ER18" s="532"/>
      <c r="ES18" s="532"/>
      <c r="ET18" s="562"/>
      <c r="EU18" s="243"/>
      <c r="EV18" s="532" t="s">
        <v>113</v>
      </c>
      <c r="EW18" s="532"/>
      <c r="EX18" s="532"/>
      <c r="EY18" s="563"/>
      <c r="EZ18" s="32"/>
      <c r="FA18" s="385"/>
      <c r="FB18" s="378"/>
      <c r="FC18" s="379"/>
      <c r="FD18" s="89" t="s">
        <v>179</v>
      </c>
      <c r="FE18" s="90"/>
      <c r="FF18" s="91"/>
      <c r="FG18" s="370"/>
      <c r="FH18" s="371"/>
      <c r="FI18" s="371"/>
      <c r="FJ18" s="371"/>
      <c r="FK18" s="371"/>
      <c r="FL18" s="371"/>
      <c r="FM18" s="371"/>
      <c r="FN18" s="380"/>
      <c r="FO18" s="89" t="s">
        <v>399</v>
      </c>
      <c r="FP18" s="90"/>
      <c r="FQ18" s="90"/>
      <c r="FR18" s="90"/>
      <c r="FS18" s="90"/>
      <c r="FT18" s="90"/>
      <c r="FU18" s="90"/>
      <c r="FV18" s="90"/>
      <c r="FW18" s="90"/>
      <c r="FX18" s="90"/>
      <c r="FY18" s="90"/>
      <c r="FZ18" s="90"/>
      <c r="GA18" s="90"/>
      <c r="GB18" s="90"/>
      <c r="GC18" s="90"/>
      <c r="GD18" s="90"/>
      <c r="GE18" s="119"/>
      <c r="GF18" s="82"/>
      <c r="GG18" s="297"/>
      <c r="GH18" s="353"/>
      <c r="GI18" s="11"/>
      <c r="GJ18" s="8"/>
      <c r="GK18" s="7"/>
      <c r="GL18" s="302"/>
      <c r="GM18" s="300"/>
      <c r="GN18" s="300"/>
      <c r="GO18" s="300"/>
      <c r="GP18" s="300"/>
      <c r="GQ18" s="300"/>
      <c r="GR18" s="300"/>
      <c r="GS18" s="300"/>
      <c r="GT18" s="300"/>
      <c r="GU18" s="300"/>
      <c r="GV18" s="298"/>
      <c r="GW18" s="298"/>
      <c r="GX18" s="229"/>
      <c r="GY18" s="8"/>
      <c r="GZ18" s="7"/>
      <c r="HA18" s="300"/>
      <c r="HB18" s="300"/>
      <c r="HC18" s="300"/>
      <c r="HD18" s="300"/>
      <c r="HE18" s="300"/>
      <c r="HF18" s="300"/>
      <c r="HG18" s="300"/>
      <c r="HH18" s="300"/>
      <c r="HI18" s="300"/>
      <c r="HJ18" s="354"/>
      <c r="HK18" s="82"/>
      <c r="HL18" s="82"/>
      <c r="HM18" s="82"/>
      <c r="HN18" s="82"/>
      <c r="HO18" s="82"/>
      <c r="HP18" s="82"/>
      <c r="HQ18" s="82"/>
      <c r="HR18" s="82"/>
      <c r="HS18" s="82"/>
      <c r="HT18" s="82"/>
      <c r="HU18" s="82"/>
      <c r="HV18" s="82"/>
      <c r="HW18" s="82"/>
      <c r="HX18" s="82"/>
      <c r="HY18" s="82"/>
      <c r="HZ18" s="82"/>
      <c r="IA18" s="82"/>
      <c r="IB18" s="32"/>
      <c r="IC18" s="32"/>
    </row>
    <row r="19" spans="2:237" ht="15" customHeight="1">
      <c r="D19" s="41"/>
      <c r="E19" s="42"/>
      <c r="F19" s="42"/>
      <c r="G19" s="42"/>
      <c r="H19" s="42"/>
      <c r="I19" s="42"/>
      <c r="J19" s="42"/>
      <c r="K19" s="42"/>
      <c r="L19" s="42"/>
      <c r="M19" s="42"/>
      <c r="N19" s="42"/>
      <c r="O19" s="42"/>
      <c r="P19" s="42"/>
      <c r="Q19" s="42"/>
      <c r="R19" s="42"/>
      <c r="S19" s="42"/>
      <c r="T19" s="42"/>
      <c r="U19" s="42"/>
      <c r="V19" s="42"/>
      <c r="W19" s="42"/>
      <c r="X19" s="42"/>
      <c r="Y19" s="42"/>
      <c r="Z19" s="43"/>
      <c r="BK19" s="19"/>
      <c r="BL19" s="28"/>
      <c r="BM19" s="20"/>
      <c r="BN19" s="19"/>
      <c r="BO19" s="28"/>
      <c r="BP19" s="28"/>
      <c r="BQ19" s="20"/>
      <c r="BR19" s="443"/>
      <c r="BS19" s="428"/>
      <c r="BT19" s="428"/>
      <c r="BU19" s="70"/>
      <c r="BV19" s="71"/>
      <c r="BW19" s="71"/>
      <c r="BX19" s="71"/>
      <c r="BY19" s="71"/>
      <c r="BZ19" s="72"/>
      <c r="CA19" s="439">
        <v>450</v>
      </c>
      <c r="CB19" s="439"/>
      <c r="CC19" s="439"/>
      <c r="CD19" s="439"/>
      <c r="CE19" s="439"/>
      <c r="CF19" s="440"/>
      <c r="CG19" s="19"/>
      <c r="CH19" s="28"/>
      <c r="CI19" s="28"/>
      <c r="CJ19" s="28"/>
      <c r="CK19" s="28"/>
      <c r="CL19" s="20"/>
      <c r="CP19" s="113"/>
      <c r="CQ19" s="496"/>
      <c r="CR19" s="497"/>
      <c r="CS19" s="498"/>
      <c r="CT19" s="493"/>
      <c r="CU19" s="494"/>
      <c r="CV19" s="494"/>
      <c r="CW19" s="494"/>
      <c r="CX19" s="494"/>
      <c r="CY19" s="494"/>
      <c r="CZ19" s="495"/>
      <c r="DA19" s="89" t="s">
        <v>414</v>
      </c>
      <c r="DB19" s="90"/>
      <c r="DC19" s="90"/>
      <c r="DD19" s="90"/>
      <c r="DE19" s="90"/>
      <c r="DF19" s="90"/>
      <c r="DG19" s="90"/>
      <c r="DH19" s="90"/>
      <c r="DI19" s="90"/>
      <c r="DJ19" s="90"/>
      <c r="DK19" s="90"/>
      <c r="DL19" s="90"/>
      <c r="DM19" s="90"/>
      <c r="DN19" s="90"/>
      <c r="DO19" s="90"/>
      <c r="DP19" s="90"/>
      <c r="DQ19" s="90"/>
      <c r="DR19" s="90"/>
      <c r="DS19" s="90"/>
      <c r="DT19" s="119"/>
      <c r="DU19" s="32"/>
      <c r="DV19" s="561"/>
      <c r="DW19" s="529"/>
      <c r="DX19" s="529"/>
      <c r="DY19" s="529"/>
      <c r="DZ19" s="530"/>
      <c r="EA19" s="238"/>
      <c r="EB19" s="509"/>
      <c r="EC19" s="509"/>
      <c r="ED19" s="509"/>
      <c r="EE19" s="510"/>
      <c r="EF19" s="238"/>
      <c r="EG19" s="524"/>
      <c r="EH19" s="524"/>
      <c r="EI19" s="524"/>
      <c r="EJ19" s="525"/>
      <c r="EK19" s="243"/>
      <c r="EL19" s="532"/>
      <c r="EM19" s="532"/>
      <c r="EN19" s="532"/>
      <c r="EO19" s="562"/>
      <c r="EP19" s="238"/>
      <c r="EQ19" s="509"/>
      <c r="ER19" s="509"/>
      <c r="ES19" s="509"/>
      <c r="ET19" s="510"/>
      <c r="EU19" s="238"/>
      <c r="EV19" s="509"/>
      <c r="EW19" s="509"/>
      <c r="EX19" s="509"/>
      <c r="EY19" s="511"/>
      <c r="EZ19" s="32"/>
      <c r="FA19" s="385"/>
      <c r="FB19" s="378"/>
      <c r="FC19" s="379"/>
      <c r="FD19" s="375" t="s">
        <v>343</v>
      </c>
      <c r="FE19" s="375"/>
      <c r="FF19" s="375"/>
      <c r="FG19" s="83" t="s">
        <v>198</v>
      </c>
      <c r="FH19" s="84"/>
      <c r="FI19" s="84"/>
      <c r="FJ19" s="84"/>
      <c r="FK19" s="84"/>
      <c r="FL19" s="84"/>
      <c r="FM19" s="84"/>
      <c r="FN19" s="86"/>
      <c r="FO19" s="83" t="s">
        <v>94</v>
      </c>
      <c r="FP19" s="84"/>
      <c r="FQ19" s="84"/>
      <c r="FR19" s="84"/>
      <c r="FS19" s="84"/>
      <c r="FT19" s="84"/>
      <c r="FU19" s="84"/>
      <c r="FV19" s="84"/>
      <c r="FW19" s="84"/>
      <c r="FX19" s="84"/>
      <c r="FY19" s="84"/>
      <c r="FZ19" s="84"/>
      <c r="GA19" s="84"/>
      <c r="GB19" s="84"/>
      <c r="GC19" s="84"/>
      <c r="GD19" s="84"/>
      <c r="GE19" s="121"/>
      <c r="GF19" s="82"/>
      <c r="GG19" s="297">
        <f>GQ19</f>
        <v>540</v>
      </c>
      <c r="GH19" s="298"/>
      <c r="GI19" s="12"/>
      <c r="GJ19" s="10">
        <f>GT19</f>
        <v>360</v>
      </c>
      <c r="GK19" s="9"/>
      <c r="GL19" s="300" t="s">
        <v>113</v>
      </c>
      <c r="GM19" s="300"/>
      <c r="GN19" s="300" t="s">
        <v>113</v>
      </c>
      <c r="GO19" s="300"/>
      <c r="GP19" s="300"/>
      <c r="GQ19" s="298">
        <f>IF(MOD(CI24,3)=0,CI24,(CI24-MOD(CI24,3)))</f>
        <v>540</v>
      </c>
      <c r="GR19" s="298"/>
      <c r="GS19" s="140"/>
      <c r="GT19" s="10">
        <f>GQ19*$FR$6</f>
        <v>360</v>
      </c>
      <c r="GU19" s="9"/>
      <c r="GV19" s="300" t="s">
        <v>113</v>
      </c>
      <c r="GW19" s="300"/>
      <c r="GX19" s="300" t="s">
        <v>113</v>
      </c>
      <c r="GY19" s="300"/>
      <c r="GZ19" s="300"/>
      <c r="HA19" s="300" t="s">
        <v>113</v>
      </c>
      <c r="HB19" s="300"/>
      <c r="HC19" s="300" t="s">
        <v>113</v>
      </c>
      <c r="HD19" s="300"/>
      <c r="HE19" s="300"/>
      <c r="HF19" s="300" t="s">
        <v>113</v>
      </c>
      <c r="HG19" s="300"/>
      <c r="HH19" s="300" t="s">
        <v>113</v>
      </c>
      <c r="HI19" s="300"/>
      <c r="HJ19" s="354"/>
      <c r="HK19" s="82"/>
      <c r="HL19" s="82"/>
      <c r="HM19" s="82"/>
      <c r="HN19" s="82"/>
      <c r="HO19" s="82"/>
      <c r="HP19" s="82"/>
      <c r="HQ19" s="82"/>
      <c r="HR19" s="82"/>
      <c r="HS19" s="82"/>
      <c r="HT19" s="82"/>
      <c r="HU19" s="82"/>
      <c r="HV19" s="82"/>
      <c r="HW19" s="82"/>
      <c r="HX19" s="82"/>
      <c r="HY19" s="82"/>
      <c r="HZ19" s="82"/>
      <c r="IA19" s="82"/>
      <c r="IB19" s="32"/>
      <c r="IC19" s="32"/>
    </row>
    <row r="20" spans="2:237" ht="15" customHeight="1">
      <c r="B20" s="18"/>
      <c r="D20" s="44"/>
      <c r="E20" s="16"/>
      <c r="F20" s="17"/>
      <c r="G20" s="17"/>
      <c r="H20" s="17"/>
      <c r="I20" s="17"/>
      <c r="J20" s="17"/>
      <c r="K20" s="17"/>
      <c r="L20" s="17"/>
      <c r="M20" s="17"/>
      <c r="N20" s="17"/>
      <c r="O20" s="17"/>
      <c r="P20" s="17"/>
      <c r="Q20" s="17"/>
      <c r="R20" s="17"/>
      <c r="S20" s="17"/>
      <c r="T20" s="17"/>
      <c r="U20" s="17"/>
      <c r="V20" s="17"/>
      <c r="W20" s="17"/>
      <c r="X20" s="17"/>
      <c r="Y20" s="18"/>
      <c r="Z20" s="45"/>
      <c r="AB20" s="16"/>
      <c r="AF20" s="31" t="s">
        <v>193</v>
      </c>
      <c r="BK20" s="16"/>
      <c r="BL20" s="17"/>
      <c r="BM20" s="18"/>
      <c r="BN20" s="16"/>
      <c r="BO20" s="17"/>
      <c r="BP20" s="17"/>
      <c r="BQ20" s="18"/>
      <c r="BR20" s="58"/>
      <c r="BS20" s="62"/>
      <c r="BT20" s="63"/>
      <c r="BU20" s="35" t="s">
        <v>67</v>
      </c>
      <c r="BV20" s="30"/>
      <c r="BW20" s="30"/>
      <c r="BX20" s="30"/>
      <c r="BY20" s="30"/>
      <c r="BZ20" s="22"/>
      <c r="CA20" s="441" t="s">
        <v>59</v>
      </c>
      <c r="CB20" s="427"/>
      <c r="CC20" s="427"/>
      <c r="CD20" s="427"/>
      <c r="CE20" s="427"/>
      <c r="CF20" s="451"/>
      <c r="CG20" s="441" t="s">
        <v>59</v>
      </c>
      <c r="CH20" s="427"/>
      <c r="CI20" s="427"/>
      <c r="CJ20" s="427"/>
      <c r="CK20" s="427"/>
      <c r="CL20" s="451"/>
      <c r="CP20" s="113" t="s">
        <v>143</v>
      </c>
      <c r="CQ20" s="493"/>
      <c r="CR20" s="494"/>
      <c r="CS20" s="495"/>
      <c r="CT20" s="79" t="s">
        <v>82</v>
      </c>
      <c r="CU20" s="80"/>
      <c r="CV20" s="80"/>
      <c r="CW20" s="80"/>
      <c r="CX20" s="80"/>
      <c r="CY20" s="80"/>
      <c r="CZ20" s="81"/>
      <c r="DA20" s="92" t="s">
        <v>222</v>
      </c>
      <c r="DB20" s="93"/>
      <c r="DC20" s="93"/>
      <c r="DD20" s="93"/>
      <c r="DE20" s="93"/>
      <c r="DF20" s="93"/>
      <c r="DG20" s="93"/>
      <c r="DH20" s="93"/>
      <c r="DI20" s="93"/>
      <c r="DJ20" s="93"/>
      <c r="DK20" s="93"/>
      <c r="DL20" s="93"/>
      <c r="DM20" s="93"/>
      <c r="DN20" s="93"/>
      <c r="DO20" s="93"/>
      <c r="DP20" s="93"/>
      <c r="DQ20" s="93"/>
      <c r="DR20" s="93"/>
      <c r="DS20" s="93"/>
      <c r="DT20" s="120"/>
      <c r="DU20" s="32"/>
      <c r="DV20" s="128"/>
      <c r="DW20" s="519">
        <f>SUM(EB20:EY20)</f>
        <v>3000</v>
      </c>
      <c r="DX20" s="519"/>
      <c r="DY20" s="519"/>
      <c r="DZ20" s="520"/>
      <c r="EA20" s="240"/>
      <c r="EB20" s="521" t="s">
        <v>113</v>
      </c>
      <c r="EC20" s="521"/>
      <c r="ED20" s="521"/>
      <c r="EE20" s="523"/>
      <c r="EF20" s="240"/>
      <c r="EG20" s="521" t="s">
        <v>113</v>
      </c>
      <c r="EH20" s="521"/>
      <c r="EI20" s="521"/>
      <c r="EJ20" s="521"/>
      <c r="EK20" s="248" t="s">
        <v>106</v>
      </c>
      <c r="EL20" s="517">
        <f>CC25+CI25</f>
        <v>3000</v>
      </c>
      <c r="EM20" s="517"/>
      <c r="EN20" s="517"/>
      <c r="EO20" s="518"/>
      <c r="EP20" s="249"/>
      <c r="EQ20" s="521" t="s">
        <v>113</v>
      </c>
      <c r="ER20" s="521"/>
      <c r="ES20" s="521"/>
      <c r="ET20" s="523"/>
      <c r="EU20" s="240"/>
      <c r="EV20" s="521" t="s">
        <v>113</v>
      </c>
      <c r="EW20" s="521"/>
      <c r="EX20" s="521"/>
      <c r="EY20" s="522"/>
      <c r="EZ20" s="32"/>
      <c r="FA20" s="385"/>
      <c r="FB20" s="378"/>
      <c r="FC20" s="379"/>
      <c r="FD20" s="375"/>
      <c r="FE20" s="375"/>
      <c r="FF20" s="375"/>
      <c r="FG20" s="89" t="s">
        <v>195</v>
      </c>
      <c r="FH20" s="90"/>
      <c r="FI20" s="90"/>
      <c r="FJ20" s="90"/>
      <c r="FK20" s="90"/>
      <c r="FL20" s="90"/>
      <c r="FM20" s="90"/>
      <c r="FN20" s="91"/>
      <c r="FO20" s="89" t="s">
        <v>300</v>
      </c>
      <c r="FP20" s="90"/>
      <c r="FQ20" s="90"/>
      <c r="FR20" s="90"/>
      <c r="FS20" s="90"/>
      <c r="FT20" s="90"/>
      <c r="FU20" s="90"/>
      <c r="FV20" s="90"/>
      <c r="FW20" s="90"/>
      <c r="FX20" s="90"/>
      <c r="FY20" s="90"/>
      <c r="FZ20" s="90"/>
      <c r="GA20" s="90"/>
      <c r="GB20" s="90"/>
      <c r="GC20" s="90"/>
      <c r="GD20" s="90"/>
      <c r="GE20" s="119"/>
      <c r="GF20" s="82"/>
      <c r="GG20" s="297"/>
      <c r="GH20" s="298"/>
      <c r="GI20" s="11"/>
      <c r="GJ20" s="8"/>
      <c r="GK20" s="7"/>
      <c r="GL20" s="300"/>
      <c r="GM20" s="300"/>
      <c r="GN20" s="300"/>
      <c r="GO20" s="300"/>
      <c r="GP20" s="300"/>
      <c r="GQ20" s="298"/>
      <c r="GR20" s="298"/>
      <c r="GS20" s="141"/>
      <c r="GT20" s="8"/>
      <c r="GU20" s="7"/>
      <c r="GV20" s="300"/>
      <c r="GW20" s="300"/>
      <c r="GX20" s="300"/>
      <c r="GY20" s="300"/>
      <c r="GZ20" s="300"/>
      <c r="HA20" s="300"/>
      <c r="HB20" s="300"/>
      <c r="HC20" s="300"/>
      <c r="HD20" s="300"/>
      <c r="HE20" s="300"/>
      <c r="HF20" s="355"/>
      <c r="HG20" s="355"/>
      <c r="HH20" s="300"/>
      <c r="HI20" s="300"/>
      <c r="HJ20" s="354"/>
      <c r="HK20" s="82"/>
      <c r="HL20" s="82"/>
      <c r="HM20" s="82"/>
      <c r="HN20" s="82"/>
      <c r="HO20" s="82"/>
      <c r="HP20" s="82"/>
      <c r="HQ20" s="82"/>
      <c r="HR20" s="82"/>
      <c r="HS20" s="82"/>
      <c r="HT20" s="82"/>
      <c r="HU20" s="82"/>
      <c r="HV20" s="82"/>
      <c r="HW20" s="82"/>
      <c r="HX20" s="82"/>
      <c r="HY20" s="82"/>
      <c r="HZ20" s="82"/>
      <c r="IA20" s="82"/>
      <c r="IB20" s="32"/>
      <c r="IC20" s="32"/>
    </row>
    <row r="21" spans="2:237" ht="15" customHeight="1">
      <c r="B21" s="22"/>
      <c r="D21" s="44"/>
      <c r="E21" s="21"/>
      <c r="F21" s="30"/>
      <c r="G21" s="30"/>
      <c r="H21" s="30"/>
      <c r="I21" s="30"/>
      <c r="J21" s="30"/>
      <c r="K21" s="30"/>
      <c r="L21" s="30"/>
      <c r="M21" s="30"/>
      <c r="N21" s="30"/>
      <c r="O21" s="30"/>
      <c r="P21" s="30"/>
      <c r="Q21" s="30"/>
      <c r="R21" s="30"/>
      <c r="S21" s="30"/>
      <c r="T21" s="30"/>
      <c r="U21" s="30"/>
      <c r="V21" s="30"/>
      <c r="W21" s="30"/>
      <c r="X21" s="30"/>
      <c r="Y21" s="22"/>
      <c r="Z21" s="45"/>
      <c r="AB21" s="21"/>
      <c r="AG21" s="13"/>
      <c r="AH21" s="426" t="s">
        <v>146</v>
      </c>
      <c r="AI21" s="426"/>
      <c r="AJ21" s="426"/>
      <c r="AK21" s="15"/>
      <c r="AL21" s="448" t="s">
        <v>43</v>
      </c>
      <c r="AM21" s="426"/>
      <c r="AN21" s="426"/>
      <c r="AO21" s="426"/>
      <c r="AP21" s="426"/>
      <c r="AQ21" s="426"/>
      <c r="AR21" s="426"/>
      <c r="AS21" s="426"/>
      <c r="AT21" s="426"/>
      <c r="AU21" s="426"/>
      <c r="AV21" s="426"/>
      <c r="AW21" s="426"/>
      <c r="AX21" s="426"/>
      <c r="AY21" s="426"/>
      <c r="AZ21" s="426"/>
      <c r="BA21" s="426"/>
      <c r="BB21" s="426"/>
      <c r="BC21" s="426"/>
      <c r="BD21" s="426"/>
      <c r="BE21" s="426"/>
      <c r="BF21" s="426"/>
      <c r="BG21" s="426"/>
      <c r="BH21" s="449"/>
      <c r="BK21" s="21" t="s">
        <v>298</v>
      </c>
      <c r="BL21" s="30"/>
      <c r="BM21" s="22"/>
      <c r="BN21" s="458">
        <f>120+300+150+300+240+210+300+180</f>
        <v>1800</v>
      </c>
      <c r="BO21" s="459"/>
      <c r="BP21" s="459"/>
      <c r="BQ21" s="460"/>
      <c r="BR21" s="35"/>
      <c r="BS21" s="34"/>
      <c r="BT21" s="36"/>
      <c r="BU21" s="35"/>
      <c r="BV21" s="30" t="s">
        <v>268</v>
      </c>
      <c r="BW21" s="30"/>
      <c r="BX21" s="30"/>
      <c r="BY21" s="30"/>
      <c r="BZ21" s="22"/>
      <c r="CA21" s="59"/>
      <c r="CB21" s="60" t="s">
        <v>150</v>
      </c>
      <c r="CC21" s="446">
        <f>120+150</f>
        <v>270</v>
      </c>
      <c r="CD21" s="446"/>
      <c r="CE21" s="446"/>
      <c r="CF21" s="61"/>
      <c r="CG21" s="59"/>
      <c r="CH21" s="60"/>
      <c r="CI21" s="446">
        <f>300+210+180</f>
        <v>690</v>
      </c>
      <c r="CJ21" s="446"/>
      <c r="CK21" s="446"/>
      <c r="CL21" s="61"/>
      <c r="CP21" s="113"/>
      <c r="CQ21" s="76" t="s">
        <v>367</v>
      </c>
      <c r="CR21" s="77"/>
      <c r="CS21" s="78"/>
      <c r="CT21" s="79" t="s">
        <v>47</v>
      </c>
      <c r="CU21" s="80"/>
      <c r="CV21" s="80"/>
      <c r="CW21" s="80"/>
      <c r="CX21" s="80"/>
      <c r="CY21" s="80"/>
      <c r="CZ21" s="81"/>
      <c r="DA21" s="92" t="s">
        <v>34</v>
      </c>
      <c r="DB21" s="93"/>
      <c r="DC21" s="93"/>
      <c r="DD21" s="93"/>
      <c r="DE21" s="93"/>
      <c r="DF21" s="93"/>
      <c r="DG21" s="93"/>
      <c r="DH21" s="93"/>
      <c r="DI21" s="93"/>
      <c r="DJ21" s="93"/>
      <c r="DK21" s="93"/>
      <c r="DL21" s="93"/>
      <c r="DM21" s="93"/>
      <c r="DN21" s="93"/>
      <c r="DO21" s="93"/>
      <c r="DP21" s="93"/>
      <c r="DQ21" s="93"/>
      <c r="DR21" s="93"/>
      <c r="DS21" s="93"/>
      <c r="DT21" s="120"/>
      <c r="DU21" s="32"/>
      <c r="DV21" s="128"/>
      <c r="DW21" s="519">
        <f>SUM(EB21:EY21)</f>
        <v>8400</v>
      </c>
      <c r="DX21" s="519"/>
      <c r="DY21" s="519"/>
      <c r="DZ21" s="520"/>
      <c r="EA21" s="240"/>
      <c r="EB21" s="521" t="s">
        <v>113</v>
      </c>
      <c r="EC21" s="521"/>
      <c r="ED21" s="521"/>
      <c r="EE21" s="523"/>
      <c r="EF21" s="240"/>
      <c r="EG21" s="521" t="s">
        <v>113</v>
      </c>
      <c r="EH21" s="521"/>
      <c r="EI21" s="521"/>
      <c r="EJ21" s="523"/>
      <c r="EK21" s="238"/>
      <c r="EL21" s="524">
        <f>CB46</f>
        <v>1920</v>
      </c>
      <c r="EM21" s="524"/>
      <c r="EN21" s="524"/>
      <c r="EO21" s="525"/>
      <c r="EP21" s="246"/>
      <c r="EQ21" s="513">
        <f>CE46</f>
        <v>4080</v>
      </c>
      <c r="ER21" s="513"/>
      <c r="ES21" s="513"/>
      <c r="ET21" s="514"/>
      <c r="EU21" s="246"/>
      <c r="EV21" s="513">
        <f>CH46</f>
        <v>2400</v>
      </c>
      <c r="EW21" s="513"/>
      <c r="EX21" s="513"/>
      <c r="EY21" s="548"/>
      <c r="EZ21" s="32"/>
      <c r="FA21" s="385"/>
      <c r="FB21" s="378"/>
      <c r="FC21" s="379"/>
      <c r="FD21" s="375"/>
      <c r="FE21" s="375"/>
      <c r="FF21" s="375"/>
      <c r="FG21" s="83" t="s">
        <v>212</v>
      </c>
      <c r="FH21" s="84"/>
      <c r="FI21" s="84"/>
      <c r="FJ21" s="84"/>
      <c r="FK21" s="84"/>
      <c r="FL21" s="84"/>
      <c r="FM21" s="84"/>
      <c r="FN21" s="86"/>
      <c r="FO21" s="359" t="s">
        <v>92</v>
      </c>
      <c r="FP21" s="360"/>
      <c r="FQ21" s="360"/>
      <c r="FR21" s="360"/>
      <c r="FS21" s="360"/>
      <c r="FT21" s="360"/>
      <c r="FU21" s="360"/>
      <c r="FV21" s="360"/>
      <c r="FW21" s="360"/>
      <c r="FX21" s="360"/>
      <c r="FY21" s="360"/>
      <c r="FZ21" s="360"/>
      <c r="GA21" s="360"/>
      <c r="GB21" s="360"/>
      <c r="GC21" s="360"/>
      <c r="GD21" s="360"/>
      <c r="GE21" s="361"/>
      <c r="GF21" s="82"/>
      <c r="GG21" s="297">
        <f>HF22</f>
        <v>690</v>
      </c>
      <c r="GH21" s="298"/>
      <c r="GI21" s="12"/>
      <c r="GJ21" s="10">
        <f>HI21</f>
        <v>460</v>
      </c>
      <c r="GK21" s="9"/>
      <c r="GL21" s="300" t="s">
        <v>113</v>
      </c>
      <c r="GM21" s="300"/>
      <c r="GN21" s="300" t="s">
        <v>113</v>
      </c>
      <c r="GO21" s="300"/>
      <c r="GP21" s="300"/>
      <c r="GQ21" s="300" t="s">
        <v>113</v>
      </c>
      <c r="GR21" s="300"/>
      <c r="GS21" s="300" t="s">
        <v>113</v>
      </c>
      <c r="GT21" s="300"/>
      <c r="GU21" s="300"/>
      <c r="GV21" s="300" t="s">
        <v>113</v>
      </c>
      <c r="GW21" s="300"/>
      <c r="GX21" s="300" t="s">
        <v>113</v>
      </c>
      <c r="GY21" s="300"/>
      <c r="GZ21" s="300"/>
      <c r="HA21" s="300" t="s">
        <v>113</v>
      </c>
      <c r="HB21" s="300"/>
      <c r="HC21" s="300" t="s">
        <v>113</v>
      </c>
      <c r="HD21" s="300"/>
      <c r="HE21" s="301"/>
      <c r="HF21" s="345" t="s">
        <v>118</v>
      </c>
      <c r="HG21" s="346"/>
      <c r="HH21" s="140"/>
      <c r="HI21" s="10">
        <f>HF22*$FR$6</f>
        <v>460</v>
      </c>
      <c r="HJ21" s="567"/>
      <c r="HK21" s="82"/>
      <c r="HL21" s="82"/>
      <c r="HM21" s="82"/>
      <c r="HN21" s="82"/>
      <c r="HO21" s="82"/>
      <c r="HP21" s="82"/>
      <c r="HQ21" s="82"/>
      <c r="HR21" s="82"/>
      <c r="HS21" s="82"/>
      <c r="HT21" s="82"/>
      <c r="HU21" s="82"/>
      <c r="HV21" s="82"/>
      <c r="HW21" s="82"/>
      <c r="HX21" s="82"/>
      <c r="HY21" s="82"/>
      <c r="HZ21" s="82"/>
      <c r="IA21" s="82"/>
      <c r="IB21" s="32"/>
      <c r="IC21" s="32"/>
    </row>
    <row r="22" spans="2:237" ht="15" customHeight="1">
      <c r="B22" s="49"/>
      <c r="C22" s="50"/>
      <c r="D22" s="51"/>
      <c r="E22" s="52"/>
      <c r="F22" s="50"/>
      <c r="G22" s="50"/>
      <c r="H22" s="50"/>
      <c r="I22" s="50"/>
      <c r="J22" s="50"/>
      <c r="K22" s="50"/>
      <c r="L22" s="50"/>
      <c r="M22" s="50"/>
      <c r="N22" s="50"/>
      <c r="O22" s="50"/>
      <c r="P22" s="50"/>
      <c r="Q22" s="50"/>
      <c r="R22" s="50"/>
      <c r="S22" s="50"/>
      <c r="T22" s="50"/>
      <c r="U22" s="50"/>
      <c r="V22" s="50"/>
      <c r="W22" s="50"/>
      <c r="X22" s="50"/>
      <c r="Y22" s="49"/>
      <c r="Z22" s="53"/>
      <c r="AA22" s="50"/>
      <c r="AB22" s="52"/>
      <c r="AG22" s="13"/>
      <c r="AH22" s="426" t="s">
        <v>175</v>
      </c>
      <c r="AI22" s="426"/>
      <c r="AJ22" s="426"/>
      <c r="AK22" s="15"/>
      <c r="AL22" s="14" t="s">
        <v>256</v>
      </c>
      <c r="AM22" s="14"/>
      <c r="AN22" s="14"/>
      <c r="AO22" s="14"/>
      <c r="AP22" s="14"/>
      <c r="AQ22" s="14"/>
      <c r="AR22" s="14"/>
      <c r="AS22" s="14"/>
      <c r="AT22" s="14"/>
      <c r="AU22" s="14"/>
      <c r="AV22" s="14"/>
      <c r="AW22" s="14"/>
      <c r="AX22" s="14"/>
      <c r="AY22" s="14"/>
      <c r="AZ22" s="14"/>
      <c r="BA22" s="14"/>
      <c r="BB22" s="14"/>
      <c r="BC22" s="14"/>
      <c r="BD22" s="14"/>
      <c r="BE22" s="14"/>
      <c r="BF22" s="14"/>
      <c r="BG22" s="14"/>
      <c r="BH22" s="15"/>
      <c r="BK22" s="21" t="s">
        <v>117</v>
      </c>
      <c r="BL22" s="30"/>
      <c r="BM22" s="22"/>
      <c r="BN22" s="458"/>
      <c r="BO22" s="459"/>
      <c r="BP22" s="459"/>
      <c r="BQ22" s="460"/>
      <c r="BR22" s="35"/>
      <c r="BS22" s="34"/>
      <c r="BT22" s="36"/>
      <c r="BU22" s="21"/>
      <c r="BV22" s="30" t="s">
        <v>372</v>
      </c>
      <c r="BW22" s="30"/>
      <c r="BX22" s="30"/>
      <c r="BY22" s="30"/>
      <c r="BZ22" s="22"/>
      <c r="CA22" s="441" t="s">
        <v>346</v>
      </c>
      <c r="CB22" s="427"/>
      <c r="CC22" s="427"/>
      <c r="CD22" s="427"/>
      <c r="CE22" s="427"/>
      <c r="CF22" s="451"/>
      <c r="CG22" s="441" t="s">
        <v>346</v>
      </c>
      <c r="CH22" s="427"/>
      <c r="CI22" s="427"/>
      <c r="CJ22" s="427"/>
      <c r="CK22" s="427"/>
      <c r="CL22" s="451"/>
      <c r="CP22" s="113"/>
      <c r="CQ22" s="29"/>
      <c r="CR22" s="25"/>
      <c r="CS22" s="26"/>
      <c r="CT22" s="76" t="s">
        <v>333</v>
      </c>
      <c r="CU22" s="77"/>
      <c r="CV22" s="77"/>
      <c r="CW22" s="77"/>
      <c r="CX22" s="77"/>
      <c r="CY22" s="77"/>
      <c r="CZ22" s="78"/>
      <c r="DA22" s="92" t="s">
        <v>412</v>
      </c>
      <c r="DB22" s="93"/>
      <c r="DC22" s="93"/>
      <c r="DD22" s="93"/>
      <c r="DE22" s="93"/>
      <c r="DF22" s="93"/>
      <c r="DG22" s="93"/>
      <c r="DH22" s="93"/>
      <c r="DI22" s="93"/>
      <c r="DJ22" s="93"/>
      <c r="DK22" s="93"/>
      <c r="DL22" s="93"/>
      <c r="DM22" s="93"/>
      <c r="DN22" s="93"/>
      <c r="DO22" s="93"/>
      <c r="DP22" s="93"/>
      <c r="DQ22" s="93">
        <v>50</v>
      </c>
      <c r="DR22" s="93" t="s">
        <v>272</v>
      </c>
      <c r="DS22" s="93"/>
      <c r="DT22" s="120"/>
      <c r="DU22" s="32"/>
      <c r="DV22" s="128"/>
      <c r="DW22" s="519">
        <f>SUM(EB22:EY22)</f>
        <v>50</v>
      </c>
      <c r="DX22" s="519"/>
      <c r="DY22" s="519"/>
      <c r="DZ22" s="520"/>
      <c r="EA22" s="240"/>
      <c r="EB22" s="521" t="s">
        <v>113</v>
      </c>
      <c r="EC22" s="521"/>
      <c r="ED22" s="521"/>
      <c r="EE22" s="523"/>
      <c r="EF22" s="240"/>
      <c r="EG22" s="521" t="s">
        <v>113</v>
      </c>
      <c r="EH22" s="521"/>
      <c r="EI22" s="521"/>
      <c r="EJ22" s="523"/>
      <c r="EK22" s="240"/>
      <c r="EL22" s="521" t="s">
        <v>113</v>
      </c>
      <c r="EM22" s="521"/>
      <c r="EN22" s="521"/>
      <c r="EO22" s="523"/>
      <c r="EP22" s="240"/>
      <c r="EQ22" s="521" t="s">
        <v>113</v>
      </c>
      <c r="ER22" s="521"/>
      <c r="ES22" s="521"/>
      <c r="ET22" s="523"/>
      <c r="EU22" s="239"/>
      <c r="EV22" s="515">
        <f>BC4*DQ22/1000</f>
        <v>50</v>
      </c>
      <c r="EW22" s="515"/>
      <c r="EX22" s="515"/>
      <c r="EY22" s="538"/>
      <c r="EZ22" s="32"/>
      <c r="FA22" s="385"/>
      <c r="FB22" s="378"/>
      <c r="FC22" s="379"/>
      <c r="FD22" s="375"/>
      <c r="FE22" s="375"/>
      <c r="FF22" s="375"/>
      <c r="FG22" s="89" t="s">
        <v>195</v>
      </c>
      <c r="FH22" s="90"/>
      <c r="FI22" s="90"/>
      <c r="FJ22" s="90"/>
      <c r="FK22" s="90"/>
      <c r="FL22" s="90"/>
      <c r="FM22" s="90"/>
      <c r="FN22" s="91"/>
      <c r="FO22" s="370"/>
      <c r="FP22" s="371"/>
      <c r="FQ22" s="371"/>
      <c r="FR22" s="371"/>
      <c r="FS22" s="371"/>
      <c r="FT22" s="371"/>
      <c r="FU22" s="371"/>
      <c r="FV22" s="371"/>
      <c r="FW22" s="371"/>
      <c r="FX22" s="371"/>
      <c r="FY22" s="371"/>
      <c r="FZ22" s="371"/>
      <c r="GA22" s="371"/>
      <c r="GB22" s="371"/>
      <c r="GC22" s="371"/>
      <c r="GD22" s="371"/>
      <c r="GE22" s="372"/>
      <c r="GF22" s="82"/>
      <c r="GG22" s="297"/>
      <c r="GH22" s="298"/>
      <c r="GI22" s="11"/>
      <c r="GJ22" s="8"/>
      <c r="GK22" s="7"/>
      <c r="GL22" s="300"/>
      <c r="GM22" s="300"/>
      <c r="GN22" s="300"/>
      <c r="GO22" s="300"/>
      <c r="GP22" s="300"/>
      <c r="GQ22" s="300"/>
      <c r="GR22" s="300"/>
      <c r="GS22" s="300"/>
      <c r="GT22" s="300"/>
      <c r="GU22" s="300"/>
      <c r="GV22" s="300"/>
      <c r="GW22" s="300"/>
      <c r="GX22" s="300"/>
      <c r="GY22" s="300"/>
      <c r="GZ22" s="300"/>
      <c r="HA22" s="300"/>
      <c r="HB22" s="300"/>
      <c r="HC22" s="300"/>
      <c r="HD22" s="300"/>
      <c r="HE22" s="301"/>
      <c r="HF22" s="569">
        <f>IF(MOD(CI21,3)=0,CI21,(CI21-MOD(CI21,3)))</f>
        <v>690</v>
      </c>
      <c r="HG22" s="570"/>
      <c r="HH22" s="141"/>
      <c r="HI22" s="8"/>
      <c r="HJ22" s="568"/>
      <c r="HK22" s="82"/>
      <c r="HL22" s="82"/>
      <c r="HM22" s="82"/>
      <c r="HN22" s="82"/>
      <c r="HO22" s="82"/>
      <c r="HP22" s="82"/>
      <c r="HQ22" s="82"/>
      <c r="HR22" s="82"/>
      <c r="HS22" s="82"/>
      <c r="HT22" s="82"/>
      <c r="HU22" s="82"/>
      <c r="HV22" s="82"/>
      <c r="HW22" s="82"/>
      <c r="HX22" s="82"/>
      <c r="HY22" s="82"/>
      <c r="HZ22" s="82"/>
      <c r="IA22" s="82"/>
      <c r="IB22" s="32"/>
      <c r="IC22" s="32"/>
    </row>
    <row r="23" spans="2:237" ht="15" customHeight="1">
      <c r="B23" s="22"/>
      <c r="D23" s="44"/>
      <c r="E23" s="21"/>
      <c r="F23" s="30"/>
      <c r="G23" s="30"/>
      <c r="H23" s="30"/>
      <c r="I23" s="30"/>
      <c r="J23" s="30"/>
      <c r="K23" s="30"/>
      <c r="L23" s="30"/>
      <c r="M23" s="30"/>
      <c r="N23" s="30"/>
      <c r="O23" s="30"/>
      <c r="P23" s="30" t="s">
        <v>186</v>
      </c>
      <c r="Q23" s="30"/>
      <c r="R23" s="30"/>
      <c r="S23" s="30"/>
      <c r="T23" s="30"/>
      <c r="U23" s="30"/>
      <c r="V23" s="30"/>
      <c r="W23" s="30"/>
      <c r="X23" s="30"/>
      <c r="Y23" s="22"/>
      <c r="Z23" s="45"/>
      <c r="AB23" s="21"/>
      <c r="AG23" s="16"/>
      <c r="AH23" s="427" t="s">
        <v>107</v>
      </c>
      <c r="AI23" s="427"/>
      <c r="AJ23" s="427"/>
      <c r="AK23" s="18"/>
      <c r="AL23" s="17" t="s">
        <v>396</v>
      </c>
      <c r="AM23" s="17"/>
      <c r="AN23" s="17"/>
      <c r="AO23" s="17"/>
      <c r="AP23" s="17"/>
      <c r="AQ23" s="17"/>
      <c r="AR23" s="17"/>
      <c r="AS23" s="17"/>
      <c r="AT23" s="17"/>
      <c r="AU23" s="17"/>
      <c r="AV23" s="17"/>
      <c r="AW23" s="17"/>
      <c r="AX23" s="17"/>
      <c r="AY23" s="17"/>
      <c r="AZ23" s="17"/>
      <c r="BA23" s="17"/>
      <c r="BB23" s="17"/>
      <c r="BC23" s="17"/>
      <c r="BD23" s="17"/>
      <c r="BE23" s="17"/>
      <c r="BF23" s="17"/>
      <c r="BG23" s="17"/>
      <c r="BH23" s="18"/>
      <c r="BK23" s="21"/>
      <c r="BL23" s="30"/>
      <c r="BM23" s="22"/>
      <c r="BN23" s="21"/>
      <c r="BO23" s="30"/>
      <c r="BP23" s="30"/>
      <c r="BQ23" s="22"/>
      <c r="BR23" s="35"/>
      <c r="BS23" s="34"/>
      <c r="BT23" s="36"/>
      <c r="BU23" s="21"/>
      <c r="BV23" s="30" t="s">
        <v>77</v>
      </c>
      <c r="BW23" s="30"/>
      <c r="BX23" s="30"/>
      <c r="BY23" s="30"/>
      <c r="BZ23" s="22"/>
      <c r="CA23" s="442" t="s">
        <v>65</v>
      </c>
      <c r="CB23" s="429"/>
      <c r="CC23" s="429"/>
      <c r="CD23" s="429"/>
      <c r="CE23" s="429"/>
      <c r="CF23" s="457"/>
      <c r="CG23" s="442" t="s">
        <v>65</v>
      </c>
      <c r="CH23" s="429"/>
      <c r="CI23" s="429"/>
      <c r="CJ23" s="429"/>
      <c r="CK23" s="429"/>
      <c r="CL23" s="457"/>
      <c r="CP23" s="113"/>
      <c r="CQ23" s="99" t="s">
        <v>347</v>
      </c>
      <c r="CR23" s="100"/>
      <c r="CS23" s="100"/>
      <c r="CT23" s="101"/>
      <c r="CU23" s="100"/>
      <c r="CV23" s="100"/>
      <c r="CW23" s="100"/>
      <c r="CX23" s="100"/>
      <c r="CY23" s="100"/>
      <c r="CZ23" s="102"/>
      <c r="DA23" s="103"/>
      <c r="DB23" s="101"/>
      <c r="DC23" s="101"/>
      <c r="DD23" s="101"/>
      <c r="DE23" s="101"/>
      <c r="DF23" s="101"/>
      <c r="DG23" s="101"/>
      <c r="DH23" s="101"/>
      <c r="DI23" s="101"/>
      <c r="DJ23" s="101"/>
      <c r="DK23" s="101"/>
      <c r="DL23" s="101"/>
      <c r="DM23" s="101"/>
      <c r="DN23" s="101"/>
      <c r="DO23" s="101"/>
      <c r="DP23" s="101"/>
      <c r="DQ23" s="101"/>
      <c r="DR23" s="101"/>
      <c r="DS23" s="101"/>
      <c r="DT23" s="123"/>
      <c r="DU23" s="104"/>
      <c r="DV23" s="130"/>
      <c r="DW23" s="556">
        <f>SUM(DW9:DZ22)</f>
        <v>15072</v>
      </c>
      <c r="DX23" s="556"/>
      <c r="DY23" s="556"/>
      <c r="DZ23" s="557"/>
      <c r="EA23" s="240"/>
      <c r="EB23" s="526">
        <v>144</v>
      </c>
      <c r="EC23" s="526"/>
      <c r="ED23" s="526"/>
      <c r="EE23" s="545"/>
      <c r="EF23" s="240"/>
      <c r="EG23" s="513">
        <f>SUM(EG9:EJ22)</f>
        <v>2699</v>
      </c>
      <c r="EH23" s="513"/>
      <c r="EI23" s="513"/>
      <c r="EJ23" s="514"/>
      <c r="EK23" s="240"/>
      <c r="EL23" s="513">
        <f>SUM(EL9:EO22)</f>
        <v>5587</v>
      </c>
      <c r="EM23" s="513"/>
      <c r="EN23" s="513"/>
      <c r="EO23" s="514"/>
      <c r="EP23" s="239"/>
      <c r="EQ23" s="515">
        <f>SUM(EQ9:ET22)</f>
        <v>4136</v>
      </c>
      <c r="ER23" s="515"/>
      <c r="ES23" s="515"/>
      <c r="ET23" s="515"/>
      <c r="EU23" s="248" t="s">
        <v>173</v>
      </c>
      <c r="EV23" s="517">
        <f>SUM(EV9:EY22)</f>
        <v>2506</v>
      </c>
      <c r="EW23" s="517"/>
      <c r="EX23" s="517"/>
      <c r="EY23" s="518"/>
      <c r="EZ23" s="32"/>
      <c r="FA23" s="385"/>
      <c r="FB23" s="378"/>
      <c r="FC23" s="379"/>
      <c r="FD23" s="375"/>
      <c r="FE23" s="375"/>
      <c r="FF23" s="375"/>
      <c r="FG23" s="92" t="s">
        <v>317</v>
      </c>
      <c r="FH23" s="93"/>
      <c r="FI23" s="93"/>
      <c r="FJ23" s="93"/>
      <c r="FK23" s="93"/>
      <c r="FL23" s="93"/>
      <c r="FM23" s="93"/>
      <c r="FN23" s="94"/>
      <c r="FO23" s="92" t="s">
        <v>95</v>
      </c>
      <c r="FP23" s="93"/>
      <c r="FQ23" s="93"/>
      <c r="FR23" s="93"/>
      <c r="FS23" s="93"/>
      <c r="FT23" s="93"/>
      <c r="FU23" s="93"/>
      <c r="FV23" s="93"/>
      <c r="FW23" s="93"/>
      <c r="FX23" s="93"/>
      <c r="FY23" s="93"/>
      <c r="FZ23" s="93"/>
      <c r="GA23" s="93"/>
      <c r="GB23" s="93"/>
      <c r="GC23" s="93"/>
      <c r="GD23" s="93"/>
      <c r="GE23" s="120"/>
      <c r="GF23" s="82"/>
      <c r="GG23" s="295"/>
      <c r="GH23" s="296"/>
      <c r="GI23" s="133"/>
      <c r="GJ23" s="349"/>
      <c r="GK23" s="302"/>
      <c r="GL23" s="301" t="s">
        <v>113</v>
      </c>
      <c r="GM23" s="302"/>
      <c r="GN23" s="133"/>
      <c r="GO23" s="136" t="s">
        <v>113</v>
      </c>
      <c r="GP23" s="137"/>
      <c r="GQ23" s="301" t="s">
        <v>113</v>
      </c>
      <c r="GR23" s="302"/>
      <c r="GS23" s="133"/>
      <c r="GT23" s="136" t="s">
        <v>113</v>
      </c>
      <c r="GU23" s="137"/>
      <c r="GV23" s="351"/>
      <c r="GW23" s="352"/>
      <c r="GX23" s="133"/>
      <c r="GY23" s="349"/>
      <c r="GZ23" s="302"/>
      <c r="HA23" s="301"/>
      <c r="HB23" s="302"/>
      <c r="HC23" s="133"/>
      <c r="HD23" s="349"/>
      <c r="HE23" s="302"/>
      <c r="HF23" s="367"/>
      <c r="HG23" s="368"/>
      <c r="HH23" s="133"/>
      <c r="HI23" s="349"/>
      <c r="HJ23" s="350"/>
      <c r="HK23" s="82"/>
      <c r="HL23" s="82"/>
      <c r="HM23" s="82"/>
      <c r="HN23" s="82"/>
      <c r="HO23" s="82"/>
      <c r="HP23" s="82"/>
      <c r="HQ23" s="82"/>
      <c r="HR23" s="82"/>
      <c r="HS23" s="82"/>
      <c r="HT23" s="82"/>
      <c r="HU23" s="82"/>
      <c r="HV23" s="82"/>
      <c r="HW23" s="82"/>
      <c r="HX23" s="82"/>
      <c r="HY23" s="82"/>
      <c r="HZ23" s="82"/>
      <c r="IA23" s="82"/>
      <c r="IB23" s="32"/>
      <c r="IC23" s="32"/>
    </row>
    <row r="24" spans="2:237" ht="15" customHeight="1">
      <c r="B24" s="22"/>
      <c r="D24" s="44"/>
      <c r="E24" s="21"/>
      <c r="F24" s="30"/>
      <c r="G24" s="30"/>
      <c r="H24" s="30"/>
      <c r="I24" s="30"/>
      <c r="J24" s="30"/>
      <c r="K24" s="30"/>
      <c r="L24" s="30"/>
      <c r="M24" s="30"/>
      <c r="N24" s="30"/>
      <c r="O24" s="30"/>
      <c r="P24" s="30"/>
      <c r="Q24" s="30"/>
      <c r="R24" s="30"/>
      <c r="S24" s="30"/>
      <c r="T24" s="30"/>
      <c r="U24" s="30"/>
      <c r="V24" s="30"/>
      <c r="W24" s="30"/>
      <c r="X24" s="30"/>
      <c r="Y24" s="22"/>
      <c r="Z24" s="45"/>
      <c r="AB24" s="21"/>
      <c r="AG24" s="19"/>
      <c r="AH24" s="428"/>
      <c r="AI24" s="428"/>
      <c r="AJ24" s="428"/>
      <c r="AK24" s="20"/>
      <c r="AL24" s="28" t="s">
        <v>87</v>
      </c>
      <c r="AM24" s="28"/>
      <c r="AN24" s="28"/>
      <c r="AO24" s="28"/>
      <c r="AP24" s="28"/>
      <c r="AQ24" s="28"/>
      <c r="AR24" s="28"/>
      <c r="AS24" s="28"/>
      <c r="AT24" s="28"/>
      <c r="AU24" s="28"/>
      <c r="AV24" s="28"/>
      <c r="AW24" s="28"/>
      <c r="AX24" s="28"/>
      <c r="AY24" s="28"/>
      <c r="AZ24" s="28"/>
      <c r="BA24" s="28"/>
      <c r="BB24" s="28"/>
      <c r="BC24" s="28"/>
      <c r="BD24" s="28"/>
      <c r="BE24" s="28"/>
      <c r="BF24" s="28"/>
      <c r="BG24" s="28"/>
      <c r="BH24" s="20"/>
      <c r="BK24" s="19"/>
      <c r="BL24" s="28"/>
      <c r="BM24" s="20"/>
      <c r="BN24" s="19"/>
      <c r="BO24" s="28"/>
      <c r="BP24" s="28"/>
      <c r="BQ24" s="20"/>
      <c r="BR24" s="37"/>
      <c r="BS24" s="38"/>
      <c r="BT24" s="39"/>
      <c r="BU24" s="19"/>
      <c r="BV24" s="461">
        <f>300+240+300</f>
        <v>840</v>
      </c>
      <c r="BW24" s="461"/>
      <c r="BX24" s="461"/>
      <c r="BY24" s="461"/>
      <c r="BZ24" s="20"/>
      <c r="CA24" s="59"/>
      <c r="CB24" s="60"/>
      <c r="CC24" s="446">
        <f>300</f>
        <v>300</v>
      </c>
      <c r="CD24" s="446"/>
      <c r="CE24" s="446"/>
      <c r="CF24" s="61"/>
      <c r="CG24" s="64"/>
      <c r="CH24" s="65" t="s">
        <v>103</v>
      </c>
      <c r="CI24" s="456">
        <f>240+300</f>
        <v>540</v>
      </c>
      <c r="CJ24" s="456"/>
      <c r="CK24" s="456"/>
      <c r="CL24" s="66"/>
      <c r="CP24" s="113"/>
      <c r="CQ24" s="490" t="s">
        <v>353</v>
      </c>
      <c r="CR24" s="491"/>
      <c r="CS24" s="491"/>
      <c r="CT24" s="491"/>
      <c r="CU24" s="491"/>
      <c r="CV24" s="491"/>
      <c r="CW24" s="491"/>
      <c r="CX24" s="491"/>
      <c r="CY24" s="491"/>
      <c r="CZ24" s="492"/>
      <c r="DA24" s="83" t="s">
        <v>207</v>
      </c>
      <c r="DB24" s="84"/>
      <c r="DC24" s="84"/>
      <c r="DD24" s="84"/>
      <c r="DE24" s="84"/>
      <c r="DF24" s="84"/>
      <c r="DG24" s="84"/>
      <c r="DH24" s="96">
        <v>0.03</v>
      </c>
      <c r="DI24" s="84" t="s">
        <v>250</v>
      </c>
      <c r="DJ24" s="84"/>
      <c r="DK24" s="84"/>
      <c r="DL24" s="84"/>
      <c r="DM24" s="84"/>
      <c r="DN24" s="84"/>
      <c r="DO24" s="84"/>
      <c r="DP24" s="84"/>
      <c r="DQ24" s="84"/>
      <c r="DR24" s="84"/>
      <c r="DS24" s="84"/>
      <c r="DT24" s="121"/>
      <c r="DU24" s="32"/>
      <c r="DV24" s="129"/>
      <c r="DW24" s="546">
        <f>ROUND(DW23*$DH$24,0)</f>
        <v>452</v>
      </c>
      <c r="DX24" s="546"/>
      <c r="DY24" s="546"/>
      <c r="DZ24" s="547"/>
      <c r="EA24" s="239"/>
      <c r="EB24" s="515">
        <f>ROUND(EB23*$DH$24,0)</f>
        <v>4</v>
      </c>
      <c r="EC24" s="515"/>
      <c r="ED24" s="515"/>
      <c r="EE24" s="516"/>
      <c r="EF24" s="239"/>
      <c r="EG24" s="515">
        <f>ROUND(EG23*$DH$24,0)</f>
        <v>81</v>
      </c>
      <c r="EH24" s="515"/>
      <c r="EI24" s="515"/>
      <c r="EJ24" s="516"/>
      <c r="EK24" s="239"/>
      <c r="EL24" s="515">
        <f>ROUND(EL23*$DH$24,0)</f>
        <v>168</v>
      </c>
      <c r="EM24" s="515"/>
      <c r="EN24" s="515"/>
      <c r="EO24" s="516"/>
      <c r="EP24" s="558" t="s">
        <v>171</v>
      </c>
      <c r="EQ24" s="533">
        <f>ROUND(EQ23*$DH$24,0)</f>
        <v>124</v>
      </c>
      <c r="ER24" s="533"/>
      <c r="ES24" s="533"/>
      <c r="ET24" s="534"/>
      <c r="EU24" s="558"/>
      <c r="EV24" s="533">
        <f>ROUND(EV23*$DH$24,0)</f>
        <v>75</v>
      </c>
      <c r="EW24" s="533"/>
      <c r="EX24" s="533"/>
      <c r="EY24" s="534"/>
      <c r="EZ24" s="32"/>
      <c r="FA24" s="385"/>
      <c r="FB24" s="378"/>
      <c r="FC24" s="379"/>
      <c r="FD24" s="387" t="s">
        <v>72</v>
      </c>
      <c r="FE24" s="375"/>
      <c r="FF24" s="375"/>
      <c r="FG24" s="381" t="s">
        <v>52</v>
      </c>
      <c r="FH24" s="360"/>
      <c r="FI24" s="382"/>
      <c r="FJ24" s="359" t="s">
        <v>383</v>
      </c>
      <c r="FK24" s="360"/>
      <c r="FL24" s="360"/>
      <c r="FM24" s="360"/>
      <c r="FN24" s="382"/>
      <c r="FO24" s="83" t="s">
        <v>413</v>
      </c>
      <c r="FP24" s="84"/>
      <c r="FQ24" s="84"/>
      <c r="FR24" s="84"/>
      <c r="FS24" s="84"/>
      <c r="FT24" s="84"/>
      <c r="FU24" s="84"/>
      <c r="FV24" s="84"/>
      <c r="FW24" s="84"/>
      <c r="FX24" s="84"/>
      <c r="FY24" s="84"/>
      <c r="FZ24" s="84"/>
      <c r="GA24" s="231">
        <v>0.2</v>
      </c>
      <c r="GB24" s="84" t="s">
        <v>283</v>
      </c>
      <c r="GC24" s="84"/>
      <c r="GD24" s="84"/>
      <c r="GE24" s="121"/>
      <c r="GF24" s="82"/>
      <c r="GG24" s="297">
        <f>+GV25+HA24+HF24</f>
        <v>1440</v>
      </c>
      <c r="GH24" s="298"/>
      <c r="GI24" s="12"/>
      <c r="GJ24" s="10">
        <f>+GY24+HD24+HI24</f>
        <v>960</v>
      </c>
      <c r="GK24" s="9"/>
      <c r="GL24" s="300" t="s">
        <v>113</v>
      </c>
      <c r="GM24" s="300"/>
      <c r="GN24" s="300" t="s">
        <v>113</v>
      </c>
      <c r="GO24" s="300"/>
      <c r="GP24" s="300"/>
      <c r="GQ24" s="300" t="s">
        <v>113</v>
      </c>
      <c r="GR24" s="300"/>
      <c r="GS24" s="300" t="s">
        <v>113</v>
      </c>
      <c r="GT24" s="300"/>
      <c r="GU24" s="301"/>
      <c r="GV24" s="345" t="s">
        <v>147</v>
      </c>
      <c r="GW24" s="346"/>
      <c r="GX24" s="142"/>
      <c r="GY24" s="10">
        <f>GV25*$FR$6</f>
        <v>192</v>
      </c>
      <c r="GZ24" s="9"/>
      <c r="HA24" s="298">
        <f>IF(MOD(CE42*GA24,3)=0,CE42*GA24,(CE42*GA24-MOD(CE42*GA24,3)))</f>
        <v>720</v>
      </c>
      <c r="HB24" s="298"/>
      <c r="HC24" s="140"/>
      <c r="HD24" s="10">
        <f>HA24*$FR$6</f>
        <v>480</v>
      </c>
      <c r="HE24" s="9"/>
      <c r="HF24" s="298">
        <f>IF(MOD(CH42*GA24,3)=0,CH42*GA24,(CH42*GA24-MOD(CH42*GA24,3)))</f>
        <v>432</v>
      </c>
      <c r="HG24" s="298"/>
      <c r="HH24" s="140"/>
      <c r="HI24" s="10">
        <f>HF24*$FR$6</f>
        <v>288</v>
      </c>
      <c r="HJ24" s="567"/>
      <c r="HK24" s="82"/>
      <c r="HL24" s="82"/>
      <c r="HM24" s="82"/>
      <c r="HN24" s="82"/>
      <c r="HO24" s="82"/>
      <c r="HP24" s="82"/>
      <c r="HQ24" s="82"/>
      <c r="HR24" s="82"/>
      <c r="HS24" s="82"/>
      <c r="HT24" s="82"/>
      <c r="HU24" s="82"/>
      <c r="HV24" s="82"/>
      <c r="HW24" s="82"/>
      <c r="HX24" s="82"/>
      <c r="HY24" s="82"/>
      <c r="HZ24" s="82"/>
      <c r="IA24" s="82"/>
      <c r="IB24" s="32"/>
      <c r="IC24" s="32"/>
    </row>
    <row r="25" spans="2:237" ht="15" customHeight="1">
      <c r="B25" s="22"/>
      <c r="D25" s="44"/>
      <c r="E25" s="21"/>
      <c r="F25" s="30"/>
      <c r="G25" s="30"/>
      <c r="H25" s="30"/>
      <c r="I25" s="30"/>
      <c r="J25" s="30"/>
      <c r="K25" s="30"/>
      <c r="L25" s="30"/>
      <c r="M25" s="30"/>
      <c r="N25" s="30"/>
      <c r="O25" s="30"/>
      <c r="P25" s="30"/>
      <c r="Q25" s="30"/>
      <c r="R25" s="30"/>
      <c r="S25" s="30"/>
      <c r="T25" s="30"/>
      <c r="U25" s="30"/>
      <c r="V25" s="30"/>
      <c r="W25" s="30"/>
      <c r="X25" s="30"/>
      <c r="Y25" s="22"/>
      <c r="Z25" s="45"/>
      <c r="AB25" s="21"/>
      <c r="AG25" s="16"/>
      <c r="AH25" s="427" t="s">
        <v>178</v>
      </c>
      <c r="AI25" s="427"/>
      <c r="AJ25" s="427"/>
      <c r="AK25" s="18"/>
      <c r="AL25" s="17" t="s">
        <v>398</v>
      </c>
      <c r="AM25" s="17"/>
      <c r="AN25" s="17"/>
      <c r="AO25" s="17"/>
      <c r="AP25" s="17"/>
      <c r="AQ25" s="17"/>
      <c r="AR25" s="17"/>
      <c r="AS25" s="17"/>
      <c r="AT25" s="17"/>
      <c r="AU25" s="17"/>
      <c r="AV25" s="17"/>
      <c r="AW25" s="17"/>
      <c r="AX25" s="17"/>
      <c r="AY25" s="17"/>
      <c r="AZ25" s="17"/>
      <c r="BA25" s="17"/>
      <c r="BB25" s="17"/>
      <c r="BC25" s="17"/>
      <c r="BD25" s="17"/>
      <c r="BE25" s="17"/>
      <c r="BF25" s="17"/>
      <c r="BG25" s="17"/>
      <c r="BH25" s="18"/>
      <c r="BK25" s="441" t="s">
        <v>303</v>
      </c>
      <c r="BL25" s="427"/>
      <c r="BM25" s="451"/>
      <c r="BN25" s="16"/>
      <c r="BO25" s="17"/>
      <c r="BP25" s="17"/>
      <c r="BQ25" s="18"/>
      <c r="BR25" s="16"/>
      <c r="BS25" s="17"/>
      <c r="BT25" s="18"/>
      <c r="BU25" s="16"/>
      <c r="BV25" s="17"/>
      <c r="BW25" s="17"/>
      <c r="BX25" s="17"/>
      <c r="BY25" s="17"/>
      <c r="BZ25" s="18"/>
      <c r="CA25" s="16"/>
      <c r="CB25" s="17"/>
      <c r="CC25" s="462">
        <f>240+360+180</f>
        <v>780</v>
      </c>
      <c r="CD25" s="462"/>
      <c r="CE25" s="462"/>
      <c r="CF25" s="17"/>
      <c r="CG25" s="444" t="s">
        <v>131</v>
      </c>
      <c r="CH25" s="68"/>
      <c r="CI25" s="453">
        <f>600+480+420+360+360</f>
        <v>2220</v>
      </c>
      <c r="CJ25" s="453"/>
      <c r="CK25" s="453"/>
      <c r="CL25" s="69"/>
      <c r="CP25" s="113"/>
      <c r="CQ25" s="493"/>
      <c r="CR25" s="494"/>
      <c r="CS25" s="494"/>
      <c r="CT25" s="494"/>
      <c r="CU25" s="494"/>
      <c r="CV25" s="494"/>
      <c r="CW25" s="494"/>
      <c r="CX25" s="494"/>
      <c r="CY25" s="494"/>
      <c r="CZ25" s="495"/>
      <c r="DA25" s="89" t="s">
        <v>393</v>
      </c>
      <c r="DB25" s="90"/>
      <c r="DC25" s="90"/>
      <c r="DD25" s="90"/>
      <c r="DE25" s="90"/>
      <c r="DF25" s="90"/>
      <c r="DG25" s="90"/>
      <c r="DH25" s="90"/>
      <c r="DI25" s="90"/>
      <c r="DJ25" s="90"/>
      <c r="DK25" s="90"/>
      <c r="DL25" s="90"/>
      <c r="DM25" s="90"/>
      <c r="DN25" s="90"/>
      <c r="DO25" s="90"/>
      <c r="DP25" s="90"/>
      <c r="DQ25" s="90"/>
      <c r="DR25" s="90"/>
      <c r="DS25" s="90"/>
      <c r="DT25" s="119"/>
      <c r="DU25" s="32"/>
      <c r="DV25" s="127"/>
      <c r="DW25" s="529"/>
      <c r="DX25" s="529"/>
      <c r="DY25" s="529"/>
      <c r="DZ25" s="530"/>
      <c r="EA25" s="238"/>
      <c r="EB25" s="524"/>
      <c r="EC25" s="524"/>
      <c r="ED25" s="524"/>
      <c r="EE25" s="525"/>
      <c r="EF25" s="243"/>
      <c r="EG25" s="524"/>
      <c r="EH25" s="524"/>
      <c r="EI25" s="524"/>
      <c r="EJ25" s="525"/>
      <c r="EK25" s="238"/>
      <c r="EL25" s="524"/>
      <c r="EM25" s="524"/>
      <c r="EN25" s="524"/>
      <c r="EO25" s="525"/>
      <c r="EP25" s="559"/>
      <c r="EQ25" s="507"/>
      <c r="ER25" s="507"/>
      <c r="ES25" s="507"/>
      <c r="ET25" s="508"/>
      <c r="EU25" s="559"/>
      <c r="EV25" s="507"/>
      <c r="EW25" s="507"/>
      <c r="EX25" s="507"/>
      <c r="EY25" s="508"/>
      <c r="EZ25" s="32"/>
      <c r="FA25" s="385"/>
      <c r="FB25" s="378"/>
      <c r="FC25" s="379"/>
      <c r="FD25" s="375"/>
      <c r="FE25" s="375"/>
      <c r="FF25" s="375"/>
      <c r="FG25" s="377"/>
      <c r="FH25" s="378"/>
      <c r="FI25" s="379"/>
      <c r="FJ25" s="370"/>
      <c r="FK25" s="371"/>
      <c r="FL25" s="371"/>
      <c r="FM25" s="371"/>
      <c r="FN25" s="380"/>
      <c r="FO25" s="89" t="s">
        <v>91</v>
      </c>
      <c r="FP25" s="90"/>
      <c r="FQ25" s="90"/>
      <c r="FR25" s="90"/>
      <c r="FS25" s="90"/>
      <c r="FT25" s="90"/>
      <c r="FU25" s="90"/>
      <c r="FV25" s="90"/>
      <c r="FW25" s="90"/>
      <c r="FX25" s="90"/>
      <c r="FY25" s="90"/>
      <c r="FZ25" s="90"/>
      <c r="GA25" s="90"/>
      <c r="GB25" s="90"/>
      <c r="GC25" s="90"/>
      <c r="GD25" s="90"/>
      <c r="GE25" s="119"/>
      <c r="GF25" s="82"/>
      <c r="GG25" s="297"/>
      <c r="GH25" s="298"/>
      <c r="GI25" s="11"/>
      <c r="GJ25" s="8"/>
      <c r="GK25" s="7"/>
      <c r="GL25" s="300"/>
      <c r="GM25" s="300"/>
      <c r="GN25" s="300"/>
      <c r="GO25" s="300"/>
      <c r="GP25" s="300"/>
      <c r="GQ25" s="300"/>
      <c r="GR25" s="300"/>
      <c r="GS25" s="300"/>
      <c r="GT25" s="300"/>
      <c r="GU25" s="301"/>
      <c r="GV25" s="347">
        <f>IF(MOD(CB42*GA24,3)=0,CB42*GA24,(CB42*GA24-MOD(CB42*GA24,3)))</f>
        <v>288</v>
      </c>
      <c r="GW25" s="348"/>
      <c r="GX25" s="138"/>
      <c r="GY25" s="8"/>
      <c r="GZ25" s="7"/>
      <c r="HA25" s="298"/>
      <c r="HB25" s="298"/>
      <c r="HC25" s="141"/>
      <c r="HD25" s="8"/>
      <c r="HE25" s="7"/>
      <c r="HF25" s="298"/>
      <c r="HG25" s="298"/>
      <c r="HH25" s="141"/>
      <c r="HI25" s="8"/>
      <c r="HJ25" s="568"/>
      <c r="HK25" s="82"/>
      <c r="HL25" s="82"/>
      <c r="HM25" s="82"/>
      <c r="HN25" s="82"/>
      <c r="HO25" s="82"/>
      <c r="HP25" s="82"/>
      <c r="HQ25" s="82"/>
      <c r="HR25" s="82"/>
      <c r="HS25" s="82"/>
      <c r="HT25" s="82"/>
      <c r="HU25" s="82"/>
      <c r="HV25" s="82"/>
      <c r="HW25" s="82"/>
      <c r="HX25" s="82"/>
      <c r="HY25" s="82"/>
      <c r="HZ25" s="82"/>
      <c r="IA25" s="82"/>
      <c r="IB25" s="32"/>
      <c r="IC25" s="32"/>
    </row>
    <row r="26" spans="2:237" ht="15" customHeight="1">
      <c r="B26" s="22"/>
      <c r="D26" s="44"/>
      <c r="E26" s="21"/>
      <c r="F26" s="30"/>
      <c r="G26" s="30"/>
      <c r="H26" s="30"/>
      <c r="I26" s="30"/>
      <c r="J26" s="30"/>
      <c r="K26" s="30"/>
      <c r="L26" s="30"/>
      <c r="M26" s="30"/>
      <c r="N26" s="30"/>
      <c r="O26" s="30"/>
      <c r="P26" s="30"/>
      <c r="Q26" s="30"/>
      <c r="R26" s="30"/>
      <c r="S26" s="30"/>
      <c r="T26" s="30"/>
      <c r="U26" s="30"/>
      <c r="V26" s="30"/>
      <c r="W26" s="30"/>
      <c r="X26" s="30"/>
      <c r="Y26" s="22"/>
      <c r="Z26" s="45"/>
      <c r="AB26" s="21"/>
      <c r="AG26" s="21"/>
      <c r="AH26" s="429"/>
      <c r="AI26" s="429"/>
      <c r="AJ26" s="429"/>
      <c r="AK26" s="22"/>
      <c r="AL26" s="30" t="s">
        <v>190</v>
      </c>
      <c r="AM26" s="30"/>
      <c r="AN26" s="30"/>
      <c r="AO26" s="30"/>
      <c r="AP26" s="30"/>
      <c r="AQ26" s="30"/>
      <c r="AR26" s="30"/>
      <c r="AS26" s="30"/>
      <c r="AT26" s="30">
        <v>21</v>
      </c>
      <c r="AU26" s="30" t="s">
        <v>273</v>
      </c>
      <c r="AV26" s="30"/>
      <c r="AW26" s="30"/>
      <c r="AX26" s="30"/>
      <c r="AY26" s="56">
        <v>7</v>
      </c>
      <c r="AZ26" s="30" t="s">
        <v>275</v>
      </c>
      <c r="BA26" s="30"/>
      <c r="BB26" s="30"/>
      <c r="BC26" s="30"/>
      <c r="BD26" s="30"/>
      <c r="BE26" s="30"/>
      <c r="BF26" s="30"/>
      <c r="BG26" s="30"/>
      <c r="BH26" s="22"/>
      <c r="BK26" s="443" t="s">
        <v>163</v>
      </c>
      <c r="BL26" s="428"/>
      <c r="BM26" s="455"/>
      <c r="BN26" s="19"/>
      <c r="BO26" s="28"/>
      <c r="BP26" s="28"/>
      <c r="BQ26" s="20"/>
      <c r="BR26" s="19"/>
      <c r="BS26" s="28"/>
      <c r="BT26" s="20"/>
      <c r="BU26" s="19"/>
      <c r="BV26" s="28"/>
      <c r="BW26" s="28"/>
      <c r="BX26" s="28"/>
      <c r="BY26" s="28"/>
      <c r="BZ26" s="20"/>
      <c r="CA26" s="19"/>
      <c r="CB26" s="28"/>
      <c r="CC26" s="461"/>
      <c r="CD26" s="461"/>
      <c r="CE26" s="461"/>
      <c r="CF26" s="28"/>
      <c r="CG26" s="452"/>
      <c r="CH26" s="71"/>
      <c r="CI26" s="454"/>
      <c r="CJ26" s="454"/>
      <c r="CK26" s="454"/>
      <c r="CL26" s="72"/>
      <c r="CP26" s="113"/>
      <c r="CQ26" s="490" t="s">
        <v>392</v>
      </c>
      <c r="CR26" s="491"/>
      <c r="CS26" s="491"/>
      <c r="CT26" s="491"/>
      <c r="CU26" s="491"/>
      <c r="CV26" s="491"/>
      <c r="CW26" s="491"/>
      <c r="CX26" s="491"/>
      <c r="CY26" s="491"/>
      <c r="CZ26" s="492"/>
      <c r="DA26" s="83" t="s">
        <v>29</v>
      </c>
      <c r="DB26" s="84"/>
      <c r="DC26" s="84"/>
      <c r="DD26" s="84"/>
      <c r="DE26" s="84"/>
      <c r="DF26" s="84"/>
      <c r="DG26" s="84"/>
      <c r="DH26" s="84"/>
      <c r="DI26" s="84"/>
      <c r="DJ26" s="84"/>
      <c r="DK26" s="84"/>
      <c r="DL26" s="84"/>
      <c r="DM26" s="84"/>
      <c r="DN26" s="84"/>
      <c r="DO26" s="84"/>
      <c r="DP26" s="84"/>
      <c r="DQ26" s="84"/>
      <c r="DR26" s="84"/>
      <c r="DS26" s="84"/>
      <c r="DT26" s="121"/>
      <c r="DU26" s="32"/>
      <c r="DV26" s="129"/>
      <c r="DW26" s="546"/>
      <c r="DX26" s="546"/>
      <c r="DY26" s="546"/>
      <c r="DZ26" s="547"/>
      <c r="EA26" s="239"/>
      <c r="EB26" s="531" t="s">
        <v>113</v>
      </c>
      <c r="EC26" s="531"/>
      <c r="ED26" s="531"/>
      <c r="EE26" s="531"/>
      <c r="EF26" s="241"/>
      <c r="EG26" s="533">
        <f>ROUND(EB38*DR27,0)</f>
        <v>2</v>
      </c>
      <c r="EH26" s="533"/>
      <c r="EI26" s="533"/>
      <c r="EJ26" s="534"/>
      <c r="EK26" s="242"/>
      <c r="EL26" s="515">
        <f>ROUND(EG38*DE28,0)</f>
        <v>10</v>
      </c>
      <c r="EM26" s="515"/>
      <c r="EN26" s="515"/>
      <c r="EO26" s="516"/>
      <c r="EP26" s="243"/>
      <c r="EQ26" s="535">
        <f>ROUND(EL38*DE28,0)</f>
        <v>126</v>
      </c>
      <c r="ER26" s="535"/>
      <c r="ES26" s="535"/>
      <c r="ET26" s="535"/>
      <c r="EU26" s="241"/>
      <c r="EV26" s="533">
        <f>ROUND(EQ38*DE28,0)</f>
        <v>213</v>
      </c>
      <c r="EW26" s="533"/>
      <c r="EX26" s="533"/>
      <c r="EY26" s="534"/>
      <c r="EZ26" s="32"/>
      <c r="FA26" s="385"/>
      <c r="FB26" s="378"/>
      <c r="FC26" s="379"/>
      <c r="FD26" s="375"/>
      <c r="FE26" s="375"/>
      <c r="FF26" s="375"/>
      <c r="FG26" s="377"/>
      <c r="FH26" s="378"/>
      <c r="FI26" s="379"/>
      <c r="FJ26" s="359" t="s">
        <v>371</v>
      </c>
      <c r="FK26" s="360"/>
      <c r="FL26" s="360"/>
      <c r="FM26" s="360"/>
      <c r="FN26" s="382"/>
      <c r="FO26" s="83" t="s">
        <v>89</v>
      </c>
      <c r="FP26" s="84"/>
      <c r="FQ26" s="84"/>
      <c r="FR26" s="84"/>
      <c r="FS26" s="84"/>
      <c r="FT26" s="84"/>
      <c r="FU26" s="84"/>
      <c r="FV26" s="84"/>
      <c r="FW26" s="84"/>
      <c r="FX26" s="84"/>
      <c r="FY26" s="84"/>
      <c r="FZ26" s="84"/>
      <c r="GA26" s="84"/>
      <c r="GB26" s="84"/>
      <c r="GC26" s="84"/>
      <c r="GD26" s="84"/>
      <c r="GE26" s="121"/>
      <c r="GF26" s="82"/>
      <c r="GG26" s="297">
        <f>+GV26+HA26+HF26</f>
        <v>1200</v>
      </c>
      <c r="GH26" s="298"/>
      <c r="GI26" s="12"/>
      <c r="GJ26" s="10">
        <f>+GY26+HD26+HI26</f>
        <v>800</v>
      </c>
      <c r="GK26" s="9"/>
      <c r="GL26" s="300" t="s">
        <v>113</v>
      </c>
      <c r="GM26" s="300"/>
      <c r="GN26" s="300" t="s">
        <v>113</v>
      </c>
      <c r="GO26" s="300"/>
      <c r="GP26" s="300"/>
      <c r="GQ26" s="300" t="s">
        <v>113</v>
      </c>
      <c r="GR26" s="300"/>
      <c r="GS26" s="300" t="s">
        <v>113</v>
      </c>
      <c r="GT26" s="300"/>
      <c r="GU26" s="300"/>
      <c r="GV26" s="299">
        <f>IF(MOD(CB44,3)=0,CB44,(CB44-MOD(CB44,3)))</f>
        <v>480</v>
      </c>
      <c r="GW26" s="299"/>
      <c r="GX26" s="140"/>
      <c r="GY26" s="10">
        <f>GV26*$FR$6</f>
        <v>320</v>
      </c>
      <c r="GZ26" s="9"/>
      <c r="HA26" s="298">
        <f>IF(MOD(CE44,3)=0,CE44,(CE44-MOD(CE44,3)))</f>
        <v>480</v>
      </c>
      <c r="HB26" s="298"/>
      <c r="HC26" s="140"/>
      <c r="HD26" s="10">
        <f>HA26*$FR$6</f>
        <v>320</v>
      </c>
      <c r="HE26" s="9"/>
      <c r="HF26" s="298">
        <f>IF(MOD(CH44,3)=0,CH44,(CH44-MOD(CH44,3)))</f>
        <v>240</v>
      </c>
      <c r="HG26" s="298"/>
      <c r="HH26" s="140"/>
      <c r="HI26" s="10">
        <f>HF26*$FR$6</f>
        <v>160</v>
      </c>
      <c r="HJ26" s="567"/>
      <c r="HK26" s="82"/>
      <c r="HL26" s="82"/>
      <c r="HM26" s="82"/>
      <c r="HN26" s="82"/>
      <c r="HO26" s="82"/>
      <c r="HP26" s="82"/>
      <c r="HQ26" s="82"/>
      <c r="HR26" s="82"/>
      <c r="HS26" s="82"/>
      <c r="HT26" s="82"/>
      <c r="HU26" s="82"/>
      <c r="HV26" s="82"/>
      <c r="HW26" s="82"/>
      <c r="HX26" s="82"/>
      <c r="HY26" s="82"/>
      <c r="HZ26" s="82"/>
      <c r="IA26" s="82"/>
      <c r="IB26" s="32"/>
      <c r="IC26" s="32"/>
    </row>
    <row r="27" spans="2:237" ht="15" customHeight="1">
      <c r="B27" s="22"/>
      <c r="D27" s="44"/>
      <c r="E27" s="21"/>
      <c r="F27" s="30"/>
      <c r="G27" s="30"/>
      <c r="H27" s="30"/>
      <c r="I27" s="30"/>
      <c r="J27" s="30"/>
      <c r="K27" s="30"/>
      <c r="L27" s="30"/>
      <c r="M27" s="30"/>
      <c r="N27" s="30"/>
      <c r="O27" s="30"/>
      <c r="P27" s="30"/>
      <c r="Q27" s="30"/>
      <c r="R27" s="30"/>
      <c r="S27" s="30"/>
      <c r="T27" s="30"/>
      <c r="U27" s="30"/>
      <c r="V27" s="30"/>
      <c r="W27" s="30"/>
      <c r="X27" s="30"/>
      <c r="Y27" s="22"/>
      <c r="Z27" s="45"/>
      <c r="AB27" s="21"/>
      <c r="AG27" s="19"/>
      <c r="AH27" s="428"/>
      <c r="AI27" s="428"/>
      <c r="AJ27" s="428"/>
      <c r="AK27" s="20"/>
      <c r="AL27" s="28" t="s">
        <v>235</v>
      </c>
      <c r="AM27" s="28"/>
      <c r="AN27" s="28"/>
      <c r="AO27" s="28"/>
      <c r="AP27" s="28"/>
      <c r="AQ27" s="28"/>
      <c r="AR27" s="28"/>
      <c r="AS27" s="28"/>
      <c r="AT27" s="28"/>
      <c r="AU27" s="28"/>
      <c r="AV27" s="28"/>
      <c r="AW27" s="28"/>
      <c r="AX27" s="28"/>
      <c r="AY27" s="225"/>
      <c r="AZ27" s="28"/>
      <c r="BA27" s="28"/>
      <c r="BB27" s="28"/>
      <c r="BC27" s="28"/>
      <c r="BD27" s="28"/>
      <c r="BE27" s="28"/>
      <c r="BF27" s="28"/>
      <c r="BG27" s="28"/>
      <c r="BH27" s="20"/>
      <c r="CP27" s="113"/>
      <c r="CQ27" s="496"/>
      <c r="CR27" s="497"/>
      <c r="CS27" s="497"/>
      <c r="CT27" s="497"/>
      <c r="CU27" s="497"/>
      <c r="CV27" s="497"/>
      <c r="CW27" s="497"/>
      <c r="CX27" s="497"/>
      <c r="CY27" s="497"/>
      <c r="CZ27" s="498"/>
      <c r="DA27" s="87" t="s">
        <v>229</v>
      </c>
      <c r="DB27" s="88"/>
      <c r="DC27" s="88"/>
      <c r="DD27" s="88"/>
      <c r="DE27" s="88"/>
      <c r="DF27" s="88"/>
      <c r="DG27" s="88"/>
      <c r="DH27" s="88"/>
      <c r="DI27" s="88"/>
      <c r="DJ27" s="88"/>
      <c r="DK27" s="88"/>
      <c r="DL27" s="88"/>
      <c r="DM27" s="88"/>
      <c r="DN27" s="88"/>
      <c r="DO27" s="88"/>
      <c r="DP27" s="88"/>
      <c r="DQ27" s="88"/>
      <c r="DR27" s="97">
        <v>0.03</v>
      </c>
      <c r="DS27" s="88" t="s">
        <v>97</v>
      </c>
      <c r="DT27" s="122"/>
      <c r="DU27" s="32"/>
      <c r="DV27" s="126"/>
      <c r="DW27" s="506"/>
      <c r="DX27" s="506"/>
      <c r="DY27" s="506"/>
      <c r="DZ27" s="528"/>
      <c r="EA27" s="243"/>
      <c r="EB27" s="532"/>
      <c r="EC27" s="532"/>
      <c r="ED27" s="532"/>
      <c r="EE27" s="532"/>
      <c r="EF27" s="244" t="s">
        <v>162</v>
      </c>
      <c r="EG27" s="535"/>
      <c r="EH27" s="535"/>
      <c r="EI27" s="535"/>
      <c r="EJ27" s="536"/>
      <c r="EK27" s="245"/>
      <c r="EL27" s="535"/>
      <c r="EM27" s="535"/>
      <c r="EN27" s="535"/>
      <c r="EO27" s="537"/>
      <c r="EP27" s="243"/>
      <c r="EQ27" s="535"/>
      <c r="ER27" s="535"/>
      <c r="ES27" s="535"/>
      <c r="ET27" s="535"/>
      <c r="EU27" s="244" t="s">
        <v>172</v>
      </c>
      <c r="EV27" s="535"/>
      <c r="EW27" s="535"/>
      <c r="EX27" s="535"/>
      <c r="EY27" s="536"/>
      <c r="EZ27" s="32"/>
      <c r="FA27" s="386"/>
      <c r="FB27" s="363"/>
      <c r="FC27" s="383"/>
      <c r="FD27" s="376"/>
      <c r="FE27" s="376"/>
      <c r="FF27" s="376"/>
      <c r="FG27" s="362"/>
      <c r="FH27" s="363"/>
      <c r="FI27" s="383"/>
      <c r="FJ27" s="362"/>
      <c r="FK27" s="363"/>
      <c r="FL27" s="363"/>
      <c r="FM27" s="363"/>
      <c r="FN27" s="383"/>
      <c r="FO27" s="154" t="s">
        <v>244</v>
      </c>
      <c r="FP27" s="155"/>
      <c r="FQ27" s="155"/>
      <c r="FR27" s="155"/>
      <c r="FS27" s="155"/>
      <c r="FT27" s="155"/>
      <c r="FU27" s="155"/>
      <c r="FV27" s="155"/>
      <c r="FW27" s="155"/>
      <c r="FX27" s="155"/>
      <c r="FY27" s="155"/>
      <c r="FZ27" s="155"/>
      <c r="GA27" s="155"/>
      <c r="GB27" s="155"/>
      <c r="GC27" s="155"/>
      <c r="GD27" s="155"/>
      <c r="GE27" s="156"/>
      <c r="GF27" s="82"/>
      <c r="GG27" s="297"/>
      <c r="GH27" s="298"/>
      <c r="GI27" s="356"/>
      <c r="GJ27" s="357"/>
      <c r="GK27" s="358"/>
      <c r="GL27" s="300"/>
      <c r="GM27" s="300"/>
      <c r="GN27" s="300"/>
      <c r="GO27" s="300"/>
      <c r="GP27" s="300"/>
      <c r="GQ27" s="300"/>
      <c r="GR27" s="300"/>
      <c r="GS27" s="300"/>
      <c r="GT27" s="300"/>
      <c r="GU27" s="300"/>
      <c r="GV27" s="298"/>
      <c r="GW27" s="298"/>
      <c r="GX27" s="141"/>
      <c r="GY27" s="8"/>
      <c r="GZ27" s="7"/>
      <c r="HA27" s="298"/>
      <c r="HB27" s="298"/>
      <c r="HC27" s="141"/>
      <c r="HD27" s="8"/>
      <c r="HE27" s="7"/>
      <c r="HF27" s="298"/>
      <c r="HG27" s="298"/>
      <c r="HH27" s="141"/>
      <c r="HI27" s="8"/>
      <c r="HJ27" s="568"/>
      <c r="HK27" s="82"/>
      <c r="HL27" s="82"/>
      <c r="HM27" s="82"/>
      <c r="HN27" s="82"/>
      <c r="HO27" s="82"/>
      <c r="HP27" s="82"/>
      <c r="HQ27" s="82"/>
      <c r="HR27" s="82"/>
      <c r="HS27" s="82"/>
      <c r="HT27" s="82"/>
      <c r="HU27" s="82"/>
      <c r="HV27" s="82"/>
      <c r="HW27" s="82"/>
      <c r="HX27" s="82"/>
      <c r="HY27" s="82"/>
      <c r="HZ27" s="82"/>
      <c r="IA27" s="82"/>
      <c r="IB27" s="32"/>
      <c r="IC27" s="32"/>
    </row>
    <row r="28" spans="2:237" ht="15" customHeight="1">
      <c r="B28" s="22"/>
      <c r="D28" s="44"/>
      <c r="E28" s="21"/>
      <c r="F28" s="30"/>
      <c r="G28" s="30"/>
      <c r="H28" s="30"/>
      <c r="I28" s="30"/>
      <c r="J28" s="30"/>
      <c r="K28" s="30"/>
      <c r="L28" s="30"/>
      <c r="M28" s="30"/>
      <c r="N28" s="30"/>
      <c r="O28" s="30"/>
      <c r="P28" s="30"/>
      <c r="Q28" s="30"/>
      <c r="R28" s="30"/>
      <c r="S28" s="30"/>
      <c r="T28" s="30"/>
      <c r="U28" s="30"/>
      <c r="V28" s="30"/>
      <c r="W28" s="30"/>
      <c r="X28" s="30"/>
      <c r="Y28" s="22"/>
      <c r="Z28" s="45"/>
      <c r="AB28" s="21"/>
      <c r="AG28" s="16"/>
      <c r="AH28" s="427" t="s">
        <v>165</v>
      </c>
      <c r="AI28" s="427"/>
      <c r="AJ28" s="427"/>
      <c r="AK28" s="18"/>
      <c r="AL28" s="30" t="s">
        <v>190</v>
      </c>
      <c r="AM28" s="17"/>
      <c r="AN28" s="17"/>
      <c r="AO28" s="17"/>
      <c r="AP28" s="17"/>
      <c r="AQ28" s="17"/>
      <c r="AR28" s="17"/>
      <c r="AS28" s="17"/>
      <c r="AT28" s="30">
        <v>21</v>
      </c>
      <c r="AU28" s="30" t="s">
        <v>273</v>
      </c>
      <c r="AV28" s="30"/>
      <c r="AW28" s="30"/>
      <c r="AX28" s="30"/>
      <c r="AY28" s="56">
        <v>12</v>
      </c>
      <c r="AZ28" s="30" t="s">
        <v>275</v>
      </c>
      <c r="BA28" s="30"/>
      <c r="BB28" s="30"/>
      <c r="BC28" s="30"/>
      <c r="BD28" s="17"/>
      <c r="BE28" s="17"/>
      <c r="BF28" s="17"/>
      <c r="BG28" s="17"/>
      <c r="BH28" s="18"/>
      <c r="BK28" s="31" t="s">
        <v>370</v>
      </c>
      <c r="CP28" s="113"/>
      <c r="CQ28" s="493"/>
      <c r="CR28" s="494"/>
      <c r="CS28" s="494"/>
      <c r="CT28" s="494"/>
      <c r="CU28" s="494"/>
      <c r="CV28" s="494"/>
      <c r="CW28" s="494"/>
      <c r="CX28" s="494"/>
      <c r="CY28" s="494"/>
      <c r="CZ28" s="495"/>
      <c r="DA28" s="89" t="s">
        <v>375</v>
      </c>
      <c r="DB28" s="90"/>
      <c r="DC28" s="90"/>
      <c r="DD28" s="90"/>
      <c r="DE28" s="98">
        <v>0.02</v>
      </c>
      <c r="DF28" s="90" t="s">
        <v>368</v>
      </c>
      <c r="DG28" s="90"/>
      <c r="DH28" s="90"/>
      <c r="DI28" s="90"/>
      <c r="DJ28" s="90"/>
      <c r="DK28" s="90"/>
      <c r="DL28" s="90"/>
      <c r="DM28" s="90"/>
      <c r="DN28" s="90"/>
      <c r="DO28" s="90"/>
      <c r="DP28" s="90"/>
      <c r="DQ28" s="90"/>
      <c r="DR28" s="90"/>
      <c r="DS28" s="90"/>
      <c r="DT28" s="119"/>
      <c r="DU28" s="32"/>
      <c r="DV28" s="126"/>
      <c r="DW28" s="506"/>
      <c r="DX28" s="506"/>
      <c r="DY28" s="506"/>
      <c r="DZ28" s="528"/>
      <c r="EA28" s="238"/>
      <c r="EB28" s="509"/>
      <c r="EC28" s="509"/>
      <c r="ED28" s="509"/>
      <c r="EE28" s="509"/>
      <c r="EF28" s="236"/>
      <c r="EG28" s="507"/>
      <c r="EH28" s="507"/>
      <c r="EI28" s="507"/>
      <c r="EJ28" s="508"/>
      <c r="EK28" s="237"/>
      <c r="EL28" s="524"/>
      <c r="EM28" s="524"/>
      <c r="EN28" s="524"/>
      <c r="EO28" s="525"/>
      <c r="EP28" s="238"/>
      <c r="EQ28" s="524"/>
      <c r="ER28" s="524"/>
      <c r="ES28" s="524"/>
      <c r="ET28" s="524"/>
      <c r="EU28" s="236"/>
      <c r="EV28" s="507"/>
      <c r="EW28" s="507"/>
      <c r="EX28" s="507"/>
      <c r="EY28" s="508"/>
      <c r="EZ28" s="32"/>
      <c r="FA28" s="153" t="s">
        <v>76</v>
      </c>
      <c r="FB28" s="148"/>
      <c r="FC28" s="148"/>
      <c r="FD28" s="148"/>
      <c r="FE28" s="148"/>
      <c r="FF28" s="148"/>
      <c r="FG28" s="148"/>
      <c r="FH28" s="148"/>
      <c r="FI28" s="148"/>
      <c r="FJ28" s="148"/>
      <c r="FK28" s="148"/>
      <c r="FL28" s="148"/>
      <c r="FM28" s="148"/>
      <c r="FN28" s="149"/>
      <c r="FO28" s="150"/>
      <c r="FP28" s="148"/>
      <c r="FQ28" s="148"/>
      <c r="FR28" s="148"/>
      <c r="FS28" s="148"/>
      <c r="FT28" s="148"/>
      <c r="FU28" s="148"/>
      <c r="FV28" s="148"/>
      <c r="FW28" s="148"/>
      <c r="FX28" s="148"/>
      <c r="FY28" s="148"/>
      <c r="FZ28" s="148"/>
      <c r="GA28" s="148"/>
      <c r="GB28" s="148"/>
      <c r="GC28" s="148"/>
      <c r="GD28" s="148"/>
      <c r="GE28" s="149"/>
      <c r="GF28" s="82"/>
      <c r="GG28" s="333">
        <f>SUM(GG13:GH27)</f>
        <v>4869</v>
      </c>
      <c r="GH28" s="291"/>
      <c r="GI28" s="232" t="s">
        <v>109</v>
      </c>
      <c r="GJ28" s="334">
        <f>SUM(GJ13:GK27)</f>
        <v>3246</v>
      </c>
      <c r="GK28" s="335"/>
      <c r="GL28" s="291">
        <f>SUM(GL13:GM27)</f>
        <v>123</v>
      </c>
      <c r="GM28" s="292"/>
      <c r="GN28" s="144"/>
      <c r="GO28" s="291">
        <f>SUM(GO13:GP14)</f>
        <v>82</v>
      </c>
      <c r="GP28" s="292"/>
      <c r="GQ28" s="336">
        <f>SUM(GQ15:GR27)</f>
        <v>879</v>
      </c>
      <c r="GR28" s="292"/>
      <c r="GS28" s="144"/>
      <c r="GT28" s="337">
        <v>586</v>
      </c>
      <c r="GU28" s="338"/>
      <c r="GV28" s="336">
        <f>SUM(GV15:GW27)</f>
        <v>1233</v>
      </c>
      <c r="GW28" s="292"/>
      <c r="GX28" s="144"/>
      <c r="GY28" s="291">
        <f>SUM(GX15:GZ27)</f>
        <v>822</v>
      </c>
      <c r="GZ28" s="292"/>
      <c r="HA28" s="336">
        <f>SUM(HA15:HB27)</f>
        <v>1236</v>
      </c>
      <c r="HB28" s="292"/>
      <c r="HC28" s="144"/>
      <c r="HD28" s="291">
        <f>SUM(HC15:HE27)</f>
        <v>824</v>
      </c>
      <c r="HE28" s="292"/>
      <c r="HF28" s="564">
        <v>1398</v>
      </c>
      <c r="HG28" s="338"/>
      <c r="HH28" s="144"/>
      <c r="HI28" s="291">
        <f>SUM(HH13:HJ27)</f>
        <v>932</v>
      </c>
      <c r="HJ28" s="565"/>
      <c r="HK28" s="82"/>
      <c r="HL28" s="82"/>
      <c r="HM28" s="82"/>
      <c r="HN28" s="287"/>
      <c r="HO28" s="283"/>
      <c r="HP28" s="283"/>
      <c r="HQ28" s="82"/>
      <c r="HR28" s="82"/>
      <c r="HS28" s="82"/>
      <c r="HT28" s="82"/>
      <c r="HU28" s="82"/>
      <c r="HV28" s="82"/>
      <c r="HW28" s="82"/>
      <c r="HX28" s="82"/>
      <c r="HY28" s="82"/>
      <c r="HZ28" s="82"/>
      <c r="IA28" s="82"/>
      <c r="IB28" s="32"/>
      <c r="IC28" s="32"/>
    </row>
    <row r="29" spans="2:237" ht="15" customHeight="1">
      <c r="B29" s="22"/>
      <c r="C29" s="31" t="s">
        <v>155</v>
      </c>
      <c r="D29" s="44"/>
      <c r="E29" s="21"/>
      <c r="F29" s="30"/>
      <c r="G29" s="30"/>
      <c r="H29" s="30"/>
      <c r="I29" s="30"/>
      <c r="J29" s="30"/>
      <c r="K29" s="30"/>
      <c r="L29" s="30"/>
      <c r="M29" s="30"/>
      <c r="N29" s="30"/>
      <c r="O29" s="30"/>
      <c r="P29" s="30"/>
      <c r="Q29" s="30"/>
      <c r="R29" s="30"/>
      <c r="S29" s="30"/>
      <c r="T29" s="30"/>
      <c r="U29" s="30"/>
      <c r="V29" s="30"/>
      <c r="W29" s="30"/>
      <c r="X29" s="30"/>
      <c r="Y29" s="22"/>
      <c r="Z29" s="45"/>
      <c r="AA29" s="31" t="s">
        <v>155</v>
      </c>
      <c r="AB29" s="21"/>
      <c r="AG29" s="19"/>
      <c r="AH29" s="428"/>
      <c r="AI29" s="428"/>
      <c r="AJ29" s="428"/>
      <c r="AK29" s="20"/>
      <c r="AL29" s="28" t="s">
        <v>235</v>
      </c>
      <c r="AM29" s="28"/>
      <c r="AN29" s="28"/>
      <c r="AO29" s="28"/>
      <c r="AP29" s="28"/>
      <c r="AQ29" s="28"/>
      <c r="AR29" s="28"/>
      <c r="AS29" s="28"/>
      <c r="AT29" s="28"/>
      <c r="AU29" s="28"/>
      <c r="AV29" s="28"/>
      <c r="AW29" s="28"/>
      <c r="AX29" s="28"/>
      <c r="AY29" s="225"/>
      <c r="AZ29" s="28"/>
      <c r="BA29" s="28"/>
      <c r="BB29" s="28"/>
      <c r="BC29" s="28"/>
      <c r="BD29" s="28"/>
      <c r="BE29" s="28"/>
      <c r="BF29" s="28"/>
      <c r="BG29" s="28"/>
      <c r="BH29" s="20"/>
      <c r="BL29" s="31" t="s">
        <v>86</v>
      </c>
      <c r="CP29" s="113"/>
      <c r="CQ29" s="99" t="s">
        <v>359</v>
      </c>
      <c r="CR29" s="100"/>
      <c r="CS29" s="100"/>
      <c r="CT29" s="101"/>
      <c r="CU29" s="100"/>
      <c r="CV29" s="100"/>
      <c r="CW29" s="100"/>
      <c r="CX29" s="100"/>
      <c r="CY29" s="100"/>
      <c r="CZ29" s="102"/>
      <c r="DA29" s="103"/>
      <c r="DB29" s="101"/>
      <c r="DC29" s="101"/>
      <c r="DD29" s="101"/>
      <c r="DE29" s="101"/>
      <c r="DF29" s="101"/>
      <c r="DG29" s="101"/>
      <c r="DH29" s="101"/>
      <c r="DI29" s="101"/>
      <c r="DJ29" s="101"/>
      <c r="DK29" s="101"/>
      <c r="DL29" s="101"/>
      <c r="DM29" s="101"/>
      <c r="DN29" s="101"/>
      <c r="DO29" s="101"/>
      <c r="DP29" s="101"/>
      <c r="DQ29" s="101"/>
      <c r="DR29" s="101"/>
      <c r="DS29" s="101"/>
      <c r="DT29" s="123"/>
      <c r="DU29" s="104"/>
      <c r="DV29" s="108" t="s">
        <v>115</v>
      </c>
      <c r="DW29" s="543"/>
      <c r="DX29" s="543"/>
      <c r="DY29" s="543"/>
      <c r="DZ29" s="544"/>
      <c r="EA29" s="249"/>
      <c r="EB29" s="513">
        <f>SUM(EB23:EE28)</f>
        <v>148</v>
      </c>
      <c r="EC29" s="513"/>
      <c r="ED29" s="513"/>
      <c r="EE29" s="514"/>
      <c r="EF29" s="238"/>
      <c r="EG29" s="524">
        <f>SUM(EG23:EJ28)</f>
        <v>2782</v>
      </c>
      <c r="EH29" s="524"/>
      <c r="EI29" s="524"/>
      <c r="EJ29" s="525"/>
      <c r="EK29" s="240"/>
      <c r="EL29" s="526">
        <v>5765</v>
      </c>
      <c r="EM29" s="526"/>
      <c r="EN29" s="526"/>
      <c r="EO29" s="545"/>
      <c r="EP29" s="240"/>
      <c r="EQ29" s="513">
        <f>SUM(EQ23:ET28)</f>
        <v>4386</v>
      </c>
      <c r="ER29" s="513"/>
      <c r="ES29" s="513"/>
      <c r="ET29" s="514"/>
      <c r="EU29" s="238"/>
      <c r="EV29" s="524">
        <f>SUM(EV23:EY28)</f>
        <v>2794</v>
      </c>
      <c r="EW29" s="524"/>
      <c r="EX29" s="524"/>
      <c r="EY29" s="539"/>
      <c r="EZ29" s="32"/>
      <c r="FA29" s="82"/>
      <c r="FB29" s="82"/>
      <c r="FC29" s="82"/>
      <c r="FD29" s="82"/>
      <c r="FE29" s="82"/>
      <c r="FF29" s="82"/>
      <c r="FG29" s="82"/>
      <c r="FH29" s="82"/>
      <c r="FI29" s="82"/>
      <c r="FJ29" s="82"/>
      <c r="FK29" s="82"/>
      <c r="FL29" s="82"/>
      <c r="FM29" s="82"/>
      <c r="FN29" s="82"/>
      <c r="FO29" s="82"/>
      <c r="FP29" s="82"/>
      <c r="FQ29" s="82"/>
      <c r="FR29" s="82"/>
      <c r="FS29" s="82"/>
      <c r="FT29" s="82"/>
      <c r="FU29" s="82"/>
      <c r="FV29" s="82"/>
      <c r="FW29" s="82"/>
      <c r="FX29" s="82"/>
      <c r="FY29" s="82"/>
      <c r="FZ29" s="82"/>
      <c r="GA29" s="82"/>
      <c r="GB29" s="82"/>
      <c r="GC29" s="82"/>
      <c r="GD29" s="82"/>
      <c r="GE29" s="82"/>
      <c r="GF29" s="82"/>
      <c r="GG29" s="82"/>
      <c r="GH29" s="82"/>
      <c r="GI29" s="82"/>
      <c r="GJ29" s="339">
        <f>GG28*FR6</f>
        <v>3246</v>
      </c>
      <c r="GK29" s="340"/>
      <c r="GL29" s="82"/>
      <c r="GM29" s="82"/>
      <c r="GN29" s="82"/>
      <c r="GO29" s="82"/>
      <c r="GP29" s="82"/>
      <c r="GQ29" s="82"/>
      <c r="GR29" s="82"/>
      <c r="GS29" s="82"/>
      <c r="GT29" s="339">
        <f>SUM(GS13:GU27)</f>
        <v>586</v>
      </c>
      <c r="GU29" s="340"/>
      <c r="GV29" s="82"/>
      <c r="GW29" s="82"/>
      <c r="GX29" s="82"/>
      <c r="GY29" s="82"/>
      <c r="GZ29" s="82"/>
      <c r="HA29" s="235"/>
      <c r="HB29" s="82"/>
      <c r="HC29" s="82"/>
      <c r="HD29" s="82"/>
      <c r="HE29" s="82"/>
      <c r="HF29" s="339">
        <f>SUM(HE13:HG27)</f>
        <v>1398</v>
      </c>
      <c r="HG29" s="340"/>
      <c r="HH29" s="82"/>
      <c r="HI29" s="82"/>
      <c r="HJ29" s="82"/>
      <c r="HK29" s="82"/>
      <c r="HL29" s="82"/>
      <c r="HM29" s="82"/>
      <c r="HN29" s="82"/>
      <c r="HO29" s="82"/>
      <c r="HP29" s="82"/>
      <c r="HQ29" s="82"/>
      <c r="HR29" s="82"/>
      <c r="HS29" s="82"/>
      <c r="HT29" s="82"/>
      <c r="HU29" s="82"/>
      <c r="HV29" s="82"/>
      <c r="HW29" s="82"/>
      <c r="HX29" s="82"/>
      <c r="HY29" s="82"/>
      <c r="HZ29" s="82"/>
      <c r="IA29" s="82"/>
      <c r="IB29" s="32"/>
      <c r="IC29" s="32"/>
    </row>
    <row r="30" spans="2:237" ht="15" customHeight="1">
      <c r="B30" s="22"/>
      <c r="C30" s="31" t="s">
        <v>160</v>
      </c>
      <c r="D30" s="44"/>
      <c r="E30" s="21"/>
      <c r="F30" s="30"/>
      <c r="G30" s="30"/>
      <c r="H30" s="30"/>
      <c r="I30" s="30"/>
      <c r="J30" s="30"/>
      <c r="K30" s="30"/>
      <c r="L30" s="30"/>
      <c r="M30" s="30"/>
      <c r="N30" s="30"/>
      <c r="O30" s="30"/>
      <c r="P30" s="30"/>
      <c r="Q30" s="30"/>
      <c r="R30" s="30"/>
      <c r="S30" s="30"/>
      <c r="T30" s="30"/>
      <c r="U30" s="30"/>
      <c r="V30" s="30"/>
      <c r="W30" s="30"/>
      <c r="X30" s="30"/>
      <c r="Y30" s="22"/>
      <c r="Z30" s="45"/>
      <c r="AA30" s="31" t="s">
        <v>160</v>
      </c>
      <c r="AB30" s="21"/>
      <c r="AG30" s="430" t="s">
        <v>46</v>
      </c>
      <c r="AH30" s="431"/>
      <c r="AI30" s="431"/>
      <c r="AJ30" s="431"/>
      <c r="AK30" s="432"/>
      <c r="AL30" s="30" t="s">
        <v>190</v>
      </c>
      <c r="AM30" s="17"/>
      <c r="AN30" s="17"/>
      <c r="AO30" s="17"/>
      <c r="AP30" s="17"/>
      <c r="AQ30" s="17"/>
      <c r="AR30" s="17"/>
      <c r="AS30" s="17"/>
      <c r="AT30" s="30">
        <v>21</v>
      </c>
      <c r="AU30" s="30" t="s">
        <v>273</v>
      </c>
      <c r="AV30" s="30"/>
      <c r="AW30" s="30"/>
      <c r="AX30" s="30"/>
      <c r="AY30" s="56">
        <v>2</v>
      </c>
      <c r="AZ30" s="30" t="s">
        <v>275</v>
      </c>
      <c r="BA30" s="30"/>
      <c r="BB30" s="30"/>
      <c r="BC30" s="30"/>
      <c r="BD30" s="30"/>
      <c r="BE30" s="30"/>
      <c r="BF30" s="30"/>
      <c r="BG30" s="30"/>
      <c r="BH30" s="22"/>
      <c r="BK30" s="31" t="s">
        <v>220</v>
      </c>
      <c r="CP30" s="114"/>
      <c r="CQ30" s="76" t="s">
        <v>50</v>
      </c>
      <c r="CR30" s="77"/>
      <c r="CS30" s="77"/>
      <c r="CT30" s="77"/>
      <c r="CU30" s="77"/>
      <c r="CV30" s="77"/>
      <c r="CW30" s="77"/>
      <c r="CX30" s="77"/>
      <c r="CY30" s="77"/>
      <c r="CZ30" s="78"/>
      <c r="DA30" s="83" t="s">
        <v>232</v>
      </c>
      <c r="DB30" s="84"/>
      <c r="DC30" s="84"/>
      <c r="DD30" s="84"/>
      <c r="DE30" s="84"/>
      <c r="DF30" s="84"/>
      <c r="DG30" s="84"/>
      <c r="DH30" s="84"/>
      <c r="DI30" s="84"/>
      <c r="DJ30" s="84"/>
      <c r="DK30" s="84"/>
      <c r="DL30" s="84"/>
      <c r="DM30" s="84"/>
      <c r="DN30" s="84"/>
      <c r="DO30" s="84"/>
      <c r="DP30" s="84"/>
      <c r="DQ30" s="84"/>
      <c r="DR30" s="84"/>
      <c r="DS30" s="84"/>
      <c r="DT30" s="121"/>
      <c r="DU30" s="32"/>
      <c r="DV30" s="126"/>
      <c r="DW30" s="506"/>
      <c r="DX30" s="506"/>
      <c r="DY30" s="506"/>
      <c r="DZ30" s="528"/>
      <c r="EA30" s="240"/>
      <c r="EB30" s="521" t="s">
        <v>113</v>
      </c>
      <c r="EC30" s="521"/>
      <c r="ED30" s="521"/>
      <c r="EE30" s="523"/>
      <c r="EF30" s="240"/>
      <c r="EG30" s="521" t="s">
        <v>113</v>
      </c>
      <c r="EH30" s="521"/>
      <c r="EI30" s="521"/>
      <c r="EJ30" s="523"/>
      <c r="EK30" s="240"/>
      <c r="EL30" s="521" t="s">
        <v>113</v>
      </c>
      <c r="EM30" s="521"/>
      <c r="EN30" s="521"/>
      <c r="EO30" s="523"/>
      <c r="EP30" s="240"/>
      <c r="EQ30" s="521" t="s">
        <v>113</v>
      </c>
      <c r="ER30" s="521"/>
      <c r="ES30" s="521"/>
      <c r="ET30" s="523"/>
      <c r="EU30" s="240"/>
      <c r="EV30" s="513">
        <f>EQ38</f>
        <v>10663</v>
      </c>
      <c r="EW30" s="513"/>
      <c r="EX30" s="513"/>
      <c r="EY30" s="548"/>
      <c r="EZ30" s="32"/>
      <c r="FA30" s="389" t="s">
        <v>169</v>
      </c>
      <c r="FB30" s="390"/>
      <c r="FC30" s="390"/>
      <c r="FD30" s="390"/>
      <c r="FE30" s="390"/>
      <c r="FF30" s="390"/>
      <c r="FG30" s="390"/>
      <c r="FH30" s="390"/>
      <c r="FI30" s="390"/>
      <c r="FJ30" s="390"/>
      <c r="FK30" s="390"/>
      <c r="FL30" s="390"/>
      <c r="FM30" s="390"/>
      <c r="FN30" s="391"/>
      <c r="FO30" s="392" t="s">
        <v>364</v>
      </c>
      <c r="FP30" s="390"/>
      <c r="FQ30" s="390"/>
      <c r="FR30" s="390"/>
      <c r="FS30" s="390"/>
      <c r="FT30" s="390"/>
      <c r="FU30" s="390"/>
      <c r="FV30" s="390"/>
      <c r="FW30" s="390"/>
      <c r="FX30" s="390"/>
      <c r="FY30" s="390"/>
      <c r="FZ30" s="390"/>
      <c r="GA30" s="390"/>
      <c r="GB30" s="390"/>
      <c r="GC30" s="390"/>
      <c r="GD30" s="390"/>
      <c r="GE30" s="393"/>
      <c r="GF30" s="82"/>
      <c r="GG30" s="293" t="s">
        <v>132</v>
      </c>
      <c r="GH30" s="294"/>
      <c r="GI30" s="294"/>
      <c r="GJ30" s="294"/>
      <c r="GK30" s="294"/>
      <c r="GL30" s="294" t="s">
        <v>175</v>
      </c>
      <c r="GM30" s="294"/>
      <c r="GN30" s="294"/>
      <c r="GO30" s="294"/>
      <c r="GP30" s="294"/>
      <c r="GQ30" s="294" t="s">
        <v>107</v>
      </c>
      <c r="GR30" s="294"/>
      <c r="GS30" s="294"/>
      <c r="GT30" s="294"/>
      <c r="GU30" s="294"/>
      <c r="GV30" s="294" t="s">
        <v>178</v>
      </c>
      <c r="GW30" s="294"/>
      <c r="GX30" s="294"/>
      <c r="GY30" s="294"/>
      <c r="GZ30" s="294"/>
      <c r="HA30" s="294" t="s">
        <v>165</v>
      </c>
      <c r="HB30" s="294"/>
      <c r="HC30" s="294"/>
      <c r="HD30" s="294"/>
      <c r="HE30" s="294"/>
      <c r="HF30" s="294" t="s">
        <v>110</v>
      </c>
      <c r="HG30" s="294"/>
      <c r="HH30" s="294"/>
      <c r="HI30" s="294"/>
      <c r="HJ30" s="332"/>
      <c r="HK30" s="82"/>
      <c r="HL30" s="82"/>
      <c r="HM30" s="82"/>
      <c r="HN30" s="82"/>
      <c r="HO30" s="82"/>
      <c r="HP30" s="82"/>
      <c r="HQ30" s="82"/>
      <c r="HR30" s="82"/>
      <c r="HS30" s="82"/>
      <c r="HT30" s="82"/>
      <c r="HU30" s="82"/>
      <c r="HV30" s="82"/>
      <c r="HW30" s="82"/>
      <c r="HX30" s="82"/>
      <c r="HY30" s="82"/>
      <c r="HZ30" s="82"/>
      <c r="IA30" s="82"/>
      <c r="IB30" s="32"/>
      <c r="IC30" s="32"/>
    </row>
    <row r="31" spans="2:237" ht="15" customHeight="1">
      <c r="B31" s="22"/>
      <c r="D31" s="44"/>
      <c r="E31" s="21"/>
      <c r="F31" s="30"/>
      <c r="G31" s="30"/>
      <c r="H31" s="30"/>
      <c r="I31" s="30"/>
      <c r="J31" s="30"/>
      <c r="K31" s="30"/>
      <c r="L31" s="30"/>
      <c r="M31" s="30"/>
      <c r="N31" s="30"/>
      <c r="O31" s="30"/>
      <c r="P31" s="30"/>
      <c r="Q31" s="30"/>
      <c r="R31" s="30"/>
      <c r="S31" s="30"/>
      <c r="T31" s="30"/>
      <c r="U31" s="30"/>
      <c r="V31" s="30"/>
      <c r="W31" s="30"/>
      <c r="X31" s="30"/>
      <c r="Y31" s="22"/>
      <c r="Z31" s="45"/>
      <c r="AB31" s="21"/>
      <c r="AG31" s="433"/>
      <c r="AH31" s="434"/>
      <c r="AI31" s="434"/>
      <c r="AJ31" s="434"/>
      <c r="AK31" s="435"/>
      <c r="AL31" s="30" t="s">
        <v>339</v>
      </c>
      <c r="AM31" s="30"/>
      <c r="AN31" s="30"/>
      <c r="AO31" s="30"/>
      <c r="AP31" s="30"/>
      <c r="AQ31" s="30"/>
      <c r="AR31" s="30"/>
      <c r="AS31" s="30"/>
      <c r="AT31" s="30"/>
      <c r="AU31" s="30"/>
      <c r="AV31" s="30"/>
      <c r="AW31" s="30"/>
      <c r="AX31" s="30"/>
      <c r="AY31" s="30"/>
      <c r="AZ31" s="30"/>
      <c r="BA31" s="30"/>
      <c r="BB31" s="30"/>
      <c r="BC31" s="30"/>
      <c r="BD31" s="30"/>
      <c r="BE31" s="30"/>
      <c r="BF31" s="30"/>
      <c r="BG31" s="30"/>
      <c r="BH31" s="22"/>
      <c r="CP31" s="110" t="s">
        <v>378</v>
      </c>
      <c r="CQ31" s="100"/>
      <c r="CR31" s="100"/>
      <c r="CS31" s="100"/>
      <c r="CT31" s="100"/>
      <c r="CU31" s="100"/>
      <c r="CV31" s="100"/>
      <c r="CW31" s="100"/>
      <c r="CX31" s="100"/>
      <c r="CY31" s="100"/>
      <c r="CZ31" s="102"/>
      <c r="DA31" s="106"/>
      <c r="DB31" s="105"/>
      <c r="DC31" s="105"/>
      <c r="DD31" s="105"/>
      <c r="DE31" s="105"/>
      <c r="DF31" s="105"/>
      <c r="DG31" s="105"/>
      <c r="DH31" s="105"/>
      <c r="DI31" s="105"/>
      <c r="DJ31" s="105"/>
      <c r="DK31" s="105"/>
      <c r="DL31" s="105"/>
      <c r="DM31" s="105"/>
      <c r="DN31" s="105"/>
      <c r="DO31" s="105"/>
      <c r="DP31" s="105"/>
      <c r="DQ31" s="105"/>
      <c r="DR31" s="105"/>
      <c r="DS31" s="105"/>
      <c r="DT31" s="124"/>
      <c r="DU31" s="104"/>
      <c r="DV31" s="108" t="s">
        <v>152</v>
      </c>
      <c r="DW31" s="543"/>
      <c r="DX31" s="543"/>
      <c r="DY31" s="543"/>
      <c r="DZ31" s="544"/>
      <c r="EA31" s="249"/>
      <c r="EB31" s="513">
        <f>SUM(EB29:EE30)</f>
        <v>148</v>
      </c>
      <c r="EC31" s="513"/>
      <c r="ED31" s="513"/>
      <c r="EE31" s="514"/>
      <c r="EF31" s="240"/>
      <c r="EG31" s="513">
        <f>EG29</f>
        <v>2782</v>
      </c>
      <c r="EH31" s="513"/>
      <c r="EI31" s="513"/>
      <c r="EJ31" s="514"/>
      <c r="EK31" s="240"/>
      <c r="EL31" s="513">
        <f>EL29</f>
        <v>5765</v>
      </c>
      <c r="EM31" s="513"/>
      <c r="EN31" s="513"/>
      <c r="EO31" s="514"/>
      <c r="EP31" s="240"/>
      <c r="EQ31" s="513">
        <f>EQ29</f>
        <v>4386</v>
      </c>
      <c r="ER31" s="513"/>
      <c r="ES31" s="513"/>
      <c r="ET31" s="514"/>
      <c r="EU31" s="240"/>
      <c r="EV31" s="513">
        <f>EV30+EV29</f>
        <v>13457</v>
      </c>
      <c r="EW31" s="513"/>
      <c r="EX31" s="513"/>
      <c r="EY31" s="548"/>
      <c r="EZ31" s="32"/>
      <c r="FA31" s="384" t="s">
        <v>96</v>
      </c>
      <c r="FB31" s="378"/>
      <c r="FC31" s="379"/>
      <c r="FD31" s="377" t="s">
        <v>385</v>
      </c>
      <c r="FE31" s="378"/>
      <c r="FF31" s="379"/>
      <c r="FG31" s="374" t="s">
        <v>200</v>
      </c>
      <c r="FH31" s="374"/>
      <c r="FI31" s="374"/>
      <c r="FJ31" s="374"/>
      <c r="FK31" s="374"/>
      <c r="FL31" s="374"/>
      <c r="FM31" s="374"/>
      <c r="FN31" s="374"/>
      <c r="FO31" s="87" t="s">
        <v>230</v>
      </c>
      <c r="FP31" s="88"/>
      <c r="FQ31" s="88"/>
      <c r="FR31" s="88"/>
      <c r="FS31" s="88"/>
      <c r="FT31" s="88"/>
      <c r="FU31" s="88"/>
      <c r="FV31" s="88"/>
      <c r="FW31" s="88"/>
      <c r="FX31" s="88"/>
      <c r="FY31" s="88"/>
      <c r="FZ31" s="88"/>
      <c r="GA31" s="88"/>
      <c r="GB31" s="88"/>
      <c r="GC31" s="88"/>
      <c r="GD31" s="88"/>
      <c r="GE31" s="122"/>
      <c r="GF31" s="82"/>
      <c r="GG31" s="331"/>
      <c r="GH31" s="326">
        <f>GR31+HG31</f>
        <v>1500</v>
      </c>
      <c r="GI31" s="326"/>
      <c r="GJ31" s="326"/>
      <c r="GK31" s="327"/>
      <c r="GL31" s="325"/>
      <c r="GM31" s="2" t="s">
        <v>113</v>
      </c>
      <c r="GN31" s="2"/>
      <c r="GO31" s="2"/>
      <c r="GP31" s="2"/>
      <c r="GQ31" s="303" t="s">
        <v>123</v>
      </c>
      <c r="GR31" s="305">
        <f>CA19</f>
        <v>450</v>
      </c>
      <c r="GS31" s="305"/>
      <c r="GT31" s="305"/>
      <c r="GU31" s="306"/>
      <c r="GV31" s="2"/>
      <c r="GW31" s="2" t="s">
        <v>113</v>
      </c>
      <c r="GX31" s="2"/>
      <c r="GY31" s="2"/>
      <c r="GZ31" s="1"/>
      <c r="HA31" s="325"/>
      <c r="HB31" s="2" t="s">
        <v>113</v>
      </c>
      <c r="HC31" s="2"/>
      <c r="HD31" s="2"/>
      <c r="HE31" s="1"/>
      <c r="HF31" s="325"/>
      <c r="HG31" s="2">
        <v>1050</v>
      </c>
      <c r="HH31" s="2"/>
      <c r="HI31" s="2"/>
      <c r="HJ31" s="328"/>
      <c r="HK31" s="82"/>
      <c r="HL31" s="82"/>
      <c r="HM31" s="82"/>
      <c r="HN31" s="82"/>
      <c r="HO31" s="82"/>
      <c r="HP31" s="82"/>
      <c r="HQ31" s="82"/>
      <c r="HR31" s="82"/>
      <c r="HS31" s="82"/>
      <c r="HT31" s="82"/>
      <c r="HU31" s="82"/>
      <c r="HV31" s="82"/>
      <c r="HW31" s="82"/>
      <c r="HX31" s="82"/>
      <c r="HY31" s="82"/>
      <c r="HZ31" s="82"/>
      <c r="IA31" s="82"/>
      <c r="IB31" s="32"/>
      <c r="IC31" s="32"/>
    </row>
    <row r="32" spans="2:237" ht="15" customHeight="1">
      <c r="B32" s="22"/>
      <c r="D32" s="44"/>
      <c r="E32" s="21"/>
      <c r="F32" s="30"/>
      <c r="G32" s="30"/>
      <c r="H32" s="30"/>
      <c r="I32" s="30"/>
      <c r="J32" s="30"/>
      <c r="K32" s="30"/>
      <c r="L32" s="30"/>
      <c r="M32" s="30"/>
      <c r="N32" s="30"/>
      <c r="O32" s="30"/>
      <c r="P32" s="30"/>
      <c r="Q32" s="30"/>
      <c r="R32" s="30"/>
      <c r="S32" s="30"/>
      <c r="T32" s="30"/>
      <c r="U32" s="30"/>
      <c r="V32" s="30"/>
      <c r="W32" s="30"/>
      <c r="X32" s="30"/>
      <c r="Y32" s="22"/>
      <c r="Z32" s="45"/>
      <c r="AB32" s="21"/>
      <c r="AG32" s="433"/>
      <c r="AH32" s="434"/>
      <c r="AI32" s="434"/>
      <c r="AJ32" s="434"/>
      <c r="AK32" s="435"/>
      <c r="AL32" s="30" t="s">
        <v>235</v>
      </c>
      <c r="AM32" s="30"/>
      <c r="AN32" s="30"/>
      <c r="AO32" s="30"/>
      <c r="AP32" s="30"/>
      <c r="AQ32" s="30"/>
      <c r="AR32" s="30"/>
      <c r="AS32" s="30"/>
      <c r="AT32" s="30"/>
      <c r="AU32" s="30"/>
      <c r="AV32" s="30"/>
      <c r="AW32" s="30"/>
      <c r="AX32" s="30"/>
      <c r="AY32" s="30"/>
      <c r="AZ32" s="30"/>
      <c r="BA32" s="30"/>
      <c r="BB32" s="30"/>
      <c r="BC32" s="30"/>
      <c r="BD32" s="30"/>
      <c r="BE32" s="30"/>
      <c r="BF32" s="30"/>
      <c r="BG32" s="30"/>
      <c r="BH32" s="22"/>
      <c r="BK32" s="31" t="s">
        <v>211</v>
      </c>
      <c r="CP32" s="109"/>
      <c r="CQ32" s="79" t="s">
        <v>365</v>
      </c>
      <c r="CR32" s="80"/>
      <c r="CS32" s="80"/>
      <c r="CT32" s="80"/>
      <c r="CU32" s="80"/>
      <c r="CV32" s="80"/>
      <c r="CW32" s="80"/>
      <c r="CX32" s="80"/>
      <c r="CY32" s="80"/>
      <c r="CZ32" s="81"/>
      <c r="DA32" s="92" t="s">
        <v>31</v>
      </c>
      <c r="DB32" s="93"/>
      <c r="DC32" s="93"/>
      <c r="DD32" s="93"/>
      <c r="DE32" s="93"/>
      <c r="DF32" s="93"/>
      <c r="DG32" s="93"/>
      <c r="DH32" s="93"/>
      <c r="DI32" s="93"/>
      <c r="DJ32" s="93"/>
      <c r="DK32" s="93"/>
      <c r="DL32" s="93"/>
      <c r="DM32" s="93"/>
      <c r="DN32" s="93"/>
      <c r="DO32" s="93"/>
      <c r="DP32" s="93"/>
      <c r="DQ32" s="93"/>
      <c r="DR32" s="93"/>
      <c r="DS32" s="93"/>
      <c r="DT32" s="120"/>
      <c r="DU32" s="32"/>
      <c r="DV32" s="126"/>
      <c r="DW32" s="506"/>
      <c r="DX32" s="506"/>
      <c r="DY32" s="506"/>
      <c r="DZ32" s="528"/>
      <c r="EA32" s="240"/>
      <c r="EB32" s="513">
        <f>GO28</f>
        <v>82</v>
      </c>
      <c r="EC32" s="513"/>
      <c r="ED32" s="513"/>
      <c r="EE32" s="514"/>
      <c r="EF32" s="240"/>
      <c r="EG32" s="526">
        <v>586</v>
      </c>
      <c r="EH32" s="526"/>
      <c r="EI32" s="526"/>
      <c r="EJ32" s="545"/>
      <c r="EK32" s="240"/>
      <c r="EL32" s="513">
        <f>GY28</f>
        <v>822</v>
      </c>
      <c r="EM32" s="513"/>
      <c r="EN32" s="513"/>
      <c r="EO32" s="514"/>
      <c r="EP32" s="240"/>
      <c r="EQ32" s="513">
        <f>HD28</f>
        <v>824</v>
      </c>
      <c r="ER32" s="513"/>
      <c r="ES32" s="513"/>
      <c r="ET32" s="514"/>
      <c r="EU32" s="240"/>
      <c r="EV32" s="513">
        <f>HI28</f>
        <v>932</v>
      </c>
      <c r="EW32" s="513"/>
      <c r="EX32" s="513"/>
      <c r="EY32" s="548"/>
      <c r="EZ32" s="32"/>
      <c r="FA32" s="385"/>
      <c r="FB32" s="378"/>
      <c r="FC32" s="379"/>
      <c r="FD32" s="377"/>
      <c r="FE32" s="378"/>
      <c r="FF32" s="379"/>
      <c r="FG32" s="375"/>
      <c r="FH32" s="375"/>
      <c r="FI32" s="375"/>
      <c r="FJ32" s="375"/>
      <c r="FK32" s="375"/>
      <c r="FL32" s="375"/>
      <c r="FM32" s="375"/>
      <c r="FN32" s="375"/>
      <c r="FO32" s="89" t="s">
        <v>408</v>
      </c>
      <c r="FP32" s="90"/>
      <c r="FQ32" s="90"/>
      <c r="FR32" s="90"/>
      <c r="FS32" s="90"/>
      <c r="FT32" s="90"/>
      <c r="FU32" s="90"/>
      <c r="FV32" s="90"/>
      <c r="FW32" s="90"/>
      <c r="FX32" s="90"/>
      <c r="FY32" s="90"/>
      <c r="FZ32" s="90"/>
      <c r="GA32" s="90"/>
      <c r="GB32" s="90"/>
      <c r="GC32" s="90"/>
      <c r="GD32" s="90"/>
      <c r="GE32" s="119"/>
      <c r="GF32" s="82"/>
      <c r="GG32" s="316"/>
      <c r="GH32" s="319"/>
      <c r="GI32" s="319"/>
      <c r="GJ32" s="319"/>
      <c r="GK32" s="320"/>
      <c r="GL32" s="322"/>
      <c r="GM32" s="5"/>
      <c r="GN32" s="5"/>
      <c r="GO32" s="5"/>
      <c r="GP32" s="5"/>
      <c r="GQ32" s="304"/>
      <c r="GR32" s="307"/>
      <c r="GS32" s="307"/>
      <c r="GT32" s="307"/>
      <c r="GU32" s="308"/>
      <c r="GV32" s="5"/>
      <c r="GW32" s="5"/>
      <c r="GX32" s="5"/>
      <c r="GY32" s="5"/>
      <c r="GZ32" s="3"/>
      <c r="HA32" s="322"/>
      <c r="HB32" s="5"/>
      <c r="HC32" s="5"/>
      <c r="HD32" s="5"/>
      <c r="HE32" s="3"/>
      <c r="HF32" s="322"/>
      <c r="HG32" s="5"/>
      <c r="HH32" s="5"/>
      <c r="HI32" s="5"/>
      <c r="HJ32" s="324"/>
      <c r="HK32" s="82"/>
      <c r="HL32" s="82"/>
      <c r="HM32" s="82"/>
      <c r="HN32" s="82"/>
      <c r="HO32" s="82"/>
      <c r="HP32" s="82"/>
      <c r="HQ32" s="82"/>
      <c r="HR32" s="82"/>
      <c r="HS32" s="82"/>
      <c r="HT32" s="82"/>
      <c r="HU32" s="82"/>
      <c r="HV32" s="82"/>
      <c r="HW32" s="82"/>
      <c r="HX32" s="82"/>
      <c r="HY32" s="82"/>
      <c r="HZ32" s="82"/>
      <c r="IA32" s="82"/>
      <c r="IB32" s="32"/>
      <c r="IC32" s="32"/>
    </row>
    <row r="33" spans="1:237" ht="15" customHeight="1">
      <c r="B33" s="20"/>
      <c r="D33" s="44"/>
      <c r="E33" s="19"/>
      <c r="F33" s="28"/>
      <c r="G33" s="28"/>
      <c r="H33" s="28"/>
      <c r="I33" s="28"/>
      <c r="J33" s="28"/>
      <c r="K33" s="28"/>
      <c r="L33" s="28"/>
      <c r="M33" s="28"/>
      <c r="N33" s="28"/>
      <c r="O33" s="28"/>
      <c r="P33" s="28"/>
      <c r="Q33" s="28"/>
      <c r="R33" s="28"/>
      <c r="S33" s="28"/>
      <c r="T33" s="28"/>
      <c r="U33" s="28"/>
      <c r="V33" s="28"/>
      <c r="W33" s="28"/>
      <c r="X33" s="28"/>
      <c r="Y33" s="20"/>
      <c r="Z33" s="45"/>
      <c r="AB33" s="19"/>
      <c r="AG33" s="436"/>
      <c r="AH33" s="437"/>
      <c r="AI33" s="437"/>
      <c r="AJ33" s="437"/>
      <c r="AK33" s="438"/>
      <c r="AL33" s="28" t="s">
        <v>191</v>
      </c>
      <c r="AM33" s="28"/>
      <c r="AN33" s="28"/>
      <c r="AO33" s="28"/>
      <c r="AP33" s="28"/>
      <c r="AQ33" s="28"/>
      <c r="AR33" s="28"/>
      <c r="AS33" s="28"/>
      <c r="AT33" s="28"/>
      <c r="AU33" s="28"/>
      <c r="AV33" s="28"/>
      <c r="AW33" s="28"/>
      <c r="AX33" s="28"/>
      <c r="AY33" s="28"/>
      <c r="AZ33" s="28"/>
      <c r="BA33" s="28"/>
      <c r="BB33" s="28"/>
      <c r="BC33" s="28"/>
      <c r="BD33" s="28"/>
      <c r="BE33" s="28"/>
      <c r="BF33" s="28"/>
      <c r="BG33" s="28"/>
      <c r="BH33" s="20"/>
      <c r="BK33" s="448" t="s">
        <v>56</v>
      </c>
      <c r="BL33" s="426"/>
      <c r="BM33" s="426"/>
      <c r="BN33" s="426"/>
      <c r="BO33" s="426"/>
      <c r="BP33" s="426"/>
      <c r="BQ33" s="449"/>
      <c r="BR33" s="448" t="s">
        <v>35</v>
      </c>
      <c r="BS33" s="426"/>
      <c r="BT33" s="426"/>
      <c r="BU33" s="426"/>
      <c r="BV33" s="426"/>
      <c r="BW33" s="449"/>
      <c r="BX33" s="448" t="s">
        <v>245</v>
      </c>
      <c r="BY33" s="426"/>
      <c r="BZ33" s="426"/>
      <c r="CA33" s="426"/>
      <c r="CB33" s="426"/>
      <c r="CC33" s="426"/>
      <c r="CD33" s="426"/>
      <c r="CE33" s="426"/>
      <c r="CF33" s="426"/>
      <c r="CG33" s="426"/>
      <c r="CH33" s="426"/>
      <c r="CI33" s="426"/>
      <c r="CJ33" s="426"/>
      <c r="CK33" s="426"/>
      <c r="CL33" s="426"/>
      <c r="CM33" s="449"/>
      <c r="CP33" s="109"/>
      <c r="CQ33" s="79" t="s">
        <v>192</v>
      </c>
      <c r="CR33" s="80"/>
      <c r="CS33" s="80"/>
      <c r="CT33" s="80"/>
      <c r="CU33" s="80"/>
      <c r="CV33" s="80"/>
      <c r="CW33" s="80"/>
      <c r="CX33" s="80"/>
      <c r="CY33" s="80"/>
      <c r="CZ33" s="81"/>
      <c r="DA33" s="92" t="s">
        <v>224</v>
      </c>
      <c r="DB33" s="93"/>
      <c r="DC33" s="93"/>
      <c r="DD33" s="93"/>
      <c r="DE33" s="93"/>
      <c r="DF33" s="93"/>
      <c r="DG33" s="93"/>
      <c r="DH33" s="93"/>
      <c r="DI33" s="93"/>
      <c r="DJ33" s="93"/>
      <c r="DK33" s="93"/>
      <c r="DL33" s="93"/>
      <c r="DM33" s="93"/>
      <c r="DN33" s="93"/>
      <c r="DO33" s="93"/>
      <c r="DP33" s="93"/>
      <c r="DQ33" s="93"/>
      <c r="DR33" s="93"/>
      <c r="DS33" s="93"/>
      <c r="DT33" s="120"/>
      <c r="DU33" s="32"/>
      <c r="DV33" s="107" t="s">
        <v>166</v>
      </c>
      <c r="DW33" s="540"/>
      <c r="DX33" s="540"/>
      <c r="DY33" s="540"/>
      <c r="DZ33" s="541"/>
      <c r="EA33" s="249"/>
      <c r="EB33" s="526">
        <v>0</v>
      </c>
      <c r="EC33" s="526"/>
      <c r="ED33" s="526"/>
      <c r="EE33" s="545"/>
      <c r="EF33" s="240"/>
      <c r="EG33" s="526">
        <v>750</v>
      </c>
      <c r="EH33" s="526"/>
      <c r="EI33" s="526"/>
      <c r="EJ33" s="545"/>
      <c r="EK33" s="240"/>
      <c r="EL33" s="513">
        <f>GW41</f>
        <v>962</v>
      </c>
      <c r="EM33" s="513"/>
      <c r="EN33" s="513"/>
      <c r="EO33" s="514"/>
      <c r="EP33" s="240"/>
      <c r="EQ33" s="526">
        <v>0</v>
      </c>
      <c r="ER33" s="526"/>
      <c r="ES33" s="526"/>
      <c r="ET33" s="545"/>
      <c r="EU33" s="239"/>
      <c r="EV33" s="515">
        <f>HG41</f>
        <v>1370</v>
      </c>
      <c r="EW33" s="515"/>
      <c r="EX33" s="515"/>
      <c r="EY33" s="538"/>
      <c r="EZ33" s="32"/>
      <c r="FA33" s="385"/>
      <c r="FB33" s="378"/>
      <c r="FC33" s="379"/>
      <c r="FD33" s="377"/>
      <c r="FE33" s="378"/>
      <c r="FF33" s="379"/>
      <c r="FG33" s="375" t="s">
        <v>201</v>
      </c>
      <c r="FH33" s="375"/>
      <c r="FI33" s="375"/>
      <c r="FJ33" s="375"/>
      <c r="FK33" s="375"/>
      <c r="FL33" s="375"/>
      <c r="FM33" s="375"/>
      <c r="FN33" s="375"/>
      <c r="FO33" s="83" t="s">
        <v>230</v>
      </c>
      <c r="FP33" s="84"/>
      <c r="FQ33" s="84"/>
      <c r="FR33" s="84"/>
      <c r="FS33" s="84"/>
      <c r="FT33" s="84"/>
      <c r="FU33" s="84"/>
      <c r="FV33" s="84"/>
      <c r="FW33" s="84"/>
      <c r="FX33" s="84"/>
      <c r="FY33" s="84"/>
      <c r="FZ33" s="84"/>
      <c r="GA33" s="84"/>
      <c r="GB33" s="84"/>
      <c r="GC33" s="84"/>
      <c r="GD33" s="84"/>
      <c r="GE33" s="121"/>
      <c r="GF33" s="82"/>
      <c r="GG33" s="315"/>
      <c r="GH33" s="317">
        <f>+GR33+HG33</f>
        <v>570</v>
      </c>
      <c r="GI33" s="317"/>
      <c r="GJ33" s="317"/>
      <c r="GK33" s="318"/>
      <c r="GL33" s="321"/>
      <c r="GM33" s="6" t="s">
        <v>113</v>
      </c>
      <c r="GN33" s="6"/>
      <c r="GO33" s="6"/>
      <c r="GP33" s="4"/>
      <c r="GQ33" s="325"/>
      <c r="GR33" s="326">
        <f>CC24</f>
        <v>300</v>
      </c>
      <c r="GS33" s="326"/>
      <c r="GT33" s="326"/>
      <c r="GU33" s="327"/>
      <c r="GV33" s="321"/>
      <c r="GW33" s="6" t="s">
        <v>113</v>
      </c>
      <c r="GX33" s="6"/>
      <c r="GY33" s="6"/>
      <c r="GZ33" s="4"/>
      <c r="HA33" s="321"/>
      <c r="HB33" s="6" t="s">
        <v>113</v>
      </c>
      <c r="HC33" s="6"/>
      <c r="HD33" s="6"/>
      <c r="HE33" s="4"/>
      <c r="HF33" s="321"/>
      <c r="HG33" s="317">
        <f>CC21</f>
        <v>270</v>
      </c>
      <c r="HH33" s="317"/>
      <c r="HI33" s="317"/>
      <c r="HJ33" s="329"/>
      <c r="HK33" s="82"/>
      <c r="HL33" s="82"/>
      <c r="HM33" s="82"/>
      <c r="HN33" s="82"/>
      <c r="HO33" s="82"/>
      <c r="HP33" s="82"/>
      <c r="HQ33" s="82"/>
      <c r="HR33" s="82"/>
      <c r="HS33" s="82"/>
      <c r="HT33" s="82"/>
      <c r="HU33" s="82"/>
      <c r="HV33" s="82"/>
      <c r="HW33" s="82"/>
      <c r="HX33" s="82"/>
      <c r="HY33" s="82"/>
      <c r="HZ33" s="82"/>
      <c r="IA33" s="82"/>
      <c r="IB33" s="32"/>
      <c r="IC33" s="32"/>
    </row>
    <row r="34" spans="1:237" ht="15" customHeight="1">
      <c r="D34" s="46"/>
      <c r="E34" s="47"/>
      <c r="F34" s="47"/>
      <c r="G34" s="47"/>
      <c r="H34" s="47"/>
      <c r="I34" s="47"/>
      <c r="J34" s="47"/>
      <c r="K34" s="47"/>
      <c r="L34" s="47"/>
      <c r="M34" s="47"/>
      <c r="N34" s="47"/>
      <c r="O34" s="47"/>
      <c r="P34" s="47"/>
      <c r="Q34" s="47"/>
      <c r="R34" s="47"/>
      <c r="S34" s="47"/>
      <c r="T34" s="47"/>
      <c r="U34" s="47"/>
      <c r="V34" s="47"/>
      <c r="W34" s="47"/>
      <c r="X34" s="47"/>
      <c r="Y34" s="47"/>
      <c r="Z34" s="48"/>
      <c r="BK34" s="472">
        <v>24000</v>
      </c>
      <c r="BL34" s="426"/>
      <c r="BM34" s="426"/>
      <c r="BN34" s="14" t="s">
        <v>369</v>
      </c>
      <c r="BO34" s="14"/>
      <c r="BP34" s="14"/>
      <c r="BQ34" s="15"/>
      <c r="BR34" s="13"/>
      <c r="BS34" s="14"/>
      <c r="BT34" s="473">
        <f>BK34/4</f>
        <v>6000</v>
      </c>
      <c r="BU34" s="473"/>
      <c r="BV34" s="473"/>
      <c r="BW34" s="15"/>
      <c r="BX34" s="13"/>
      <c r="BY34" s="14"/>
      <c r="BZ34" s="474">
        <f>BK34+BT34</f>
        <v>30000</v>
      </c>
      <c r="CA34" s="475"/>
      <c r="CB34" s="475"/>
      <c r="CC34" s="14"/>
      <c r="CD34" s="14"/>
      <c r="CE34" s="14"/>
      <c r="CF34" s="14"/>
      <c r="CG34" s="14"/>
      <c r="CH34" s="14"/>
      <c r="CI34" s="14"/>
      <c r="CJ34" s="14"/>
      <c r="CK34" s="14"/>
      <c r="CL34" s="14"/>
      <c r="CM34" s="15"/>
      <c r="CP34" s="109"/>
      <c r="CQ34" s="79" t="s">
        <v>83</v>
      </c>
      <c r="CR34" s="80"/>
      <c r="CS34" s="80"/>
      <c r="CT34" s="80"/>
      <c r="CU34" s="80"/>
      <c r="CV34" s="80"/>
      <c r="CW34" s="80"/>
      <c r="CX34" s="80"/>
      <c r="CY34" s="80"/>
      <c r="CZ34" s="81"/>
      <c r="DA34" s="92" t="s">
        <v>292</v>
      </c>
      <c r="DB34" s="93"/>
      <c r="DC34" s="93"/>
      <c r="DD34" s="93">
        <v>10</v>
      </c>
      <c r="DE34" s="93" t="s">
        <v>253</v>
      </c>
      <c r="DF34" s="93"/>
      <c r="DG34" s="93"/>
      <c r="DH34" s="93"/>
      <c r="DI34" s="93"/>
      <c r="DJ34" s="93"/>
      <c r="DK34" s="93"/>
      <c r="DL34" s="93"/>
      <c r="DM34" s="93"/>
      <c r="DN34" s="93"/>
      <c r="DO34" s="93"/>
      <c r="DP34" s="93"/>
      <c r="DQ34" s="93"/>
      <c r="DR34" s="93"/>
      <c r="DS34" s="93"/>
      <c r="DT34" s="120"/>
      <c r="DU34" s="32"/>
      <c r="DV34" s="127"/>
      <c r="DW34" s="529"/>
      <c r="DX34" s="529"/>
      <c r="DY34" s="529"/>
      <c r="DZ34" s="530"/>
      <c r="EA34" s="240"/>
      <c r="EB34" s="521" t="s">
        <v>113</v>
      </c>
      <c r="EC34" s="521"/>
      <c r="ED34" s="521"/>
      <c r="EE34" s="523"/>
      <c r="EF34" s="240"/>
      <c r="EG34" s="526">
        <v>1000</v>
      </c>
      <c r="EH34" s="526"/>
      <c r="EI34" s="526"/>
      <c r="EJ34" s="545"/>
      <c r="EK34" s="240"/>
      <c r="EL34" s="521" t="s">
        <v>113</v>
      </c>
      <c r="EM34" s="521"/>
      <c r="EN34" s="521"/>
      <c r="EO34" s="523"/>
      <c r="EP34" s="240"/>
      <c r="EQ34" s="521" t="s">
        <v>113</v>
      </c>
      <c r="ER34" s="521"/>
      <c r="ES34" s="521"/>
      <c r="ET34" s="521"/>
      <c r="EU34" s="248" t="s">
        <v>108</v>
      </c>
      <c r="EV34" s="517">
        <f>EV31-EV32-EV33</f>
        <v>11155</v>
      </c>
      <c r="EW34" s="517"/>
      <c r="EX34" s="517"/>
      <c r="EY34" s="518"/>
      <c r="EZ34" s="32"/>
      <c r="FA34" s="385"/>
      <c r="FB34" s="378"/>
      <c r="FC34" s="379"/>
      <c r="FD34" s="377"/>
      <c r="FE34" s="378"/>
      <c r="FF34" s="379"/>
      <c r="FG34" s="375"/>
      <c r="FH34" s="375"/>
      <c r="FI34" s="375"/>
      <c r="FJ34" s="375"/>
      <c r="FK34" s="375"/>
      <c r="FL34" s="375"/>
      <c r="FM34" s="375"/>
      <c r="FN34" s="375"/>
      <c r="FO34" s="89" t="s">
        <v>408</v>
      </c>
      <c r="FP34" s="90"/>
      <c r="FQ34" s="90"/>
      <c r="FR34" s="90"/>
      <c r="FS34" s="90"/>
      <c r="FT34" s="90"/>
      <c r="FU34" s="90"/>
      <c r="FV34" s="90"/>
      <c r="FW34" s="90"/>
      <c r="FX34" s="90"/>
      <c r="FY34" s="90"/>
      <c r="FZ34" s="90"/>
      <c r="GA34" s="90"/>
      <c r="GB34" s="90"/>
      <c r="GC34" s="90"/>
      <c r="GD34" s="90"/>
      <c r="GE34" s="119"/>
      <c r="GF34" s="82"/>
      <c r="GG34" s="316"/>
      <c r="GH34" s="319"/>
      <c r="GI34" s="319"/>
      <c r="GJ34" s="319"/>
      <c r="GK34" s="320"/>
      <c r="GL34" s="322"/>
      <c r="GM34" s="5"/>
      <c r="GN34" s="5"/>
      <c r="GO34" s="5"/>
      <c r="GP34" s="3"/>
      <c r="GQ34" s="322"/>
      <c r="GR34" s="319"/>
      <c r="GS34" s="319"/>
      <c r="GT34" s="319"/>
      <c r="GU34" s="320"/>
      <c r="GV34" s="325"/>
      <c r="GW34" s="2"/>
      <c r="GX34" s="2"/>
      <c r="GY34" s="2"/>
      <c r="GZ34" s="1"/>
      <c r="HA34" s="322"/>
      <c r="HB34" s="5"/>
      <c r="HC34" s="5"/>
      <c r="HD34" s="5"/>
      <c r="HE34" s="3"/>
      <c r="HF34" s="322"/>
      <c r="HG34" s="319"/>
      <c r="HH34" s="319"/>
      <c r="HI34" s="319"/>
      <c r="HJ34" s="330"/>
      <c r="HK34" s="82"/>
      <c r="HL34" s="82"/>
      <c r="HM34" s="82"/>
      <c r="HN34" s="82"/>
      <c r="HO34" s="82"/>
      <c r="HP34" s="82"/>
      <c r="HQ34" s="82"/>
      <c r="HR34" s="82"/>
      <c r="HS34" s="82"/>
      <c r="HT34" s="82"/>
      <c r="HU34" s="82"/>
      <c r="HV34" s="82"/>
      <c r="HW34" s="82"/>
      <c r="HX34" s="82"/>
      <c r="HY34" s="82"/>
      <c r="HZ34" s="82"/>
      <c r="IA34" s="82"/>
      <c r="IB34" s="32"/>
      <c r="IC34" s="32"/>
    </row>
    <row r="35" spans="1:237" ht="15" customHeight="1">
      <c r="U35" s="31" t="s">
        <v>149</v>
      </c>
      <c r="BK35" s="57"/>
      <c r="BL35" s="56"/>
      <c r="BM35" s="56"/>
      <c r="BN35" s="30"/>
      <c r="BO35" s="30"/>
      <c r="BP35" s="30"/>
      <c r="BQ35" s="30"/>
      <c r="BR35" s="30"/>
      <c r="BS35" s="30"/>
      <c r="BT35" s="56"/>
      <c r="BU35" s="56"/>
      <c r="BV35" s="56"/>
      <c r="BW35" s="30"/>
      <c r="BX35" s="30"/>
      <c r="BY35" s="30"/>
      <c r="BZ35" s="56"/>
      <c r="CA35" s="56"/>
      <c r="CB35" s="56"/>
      <c r="CC35" s="30"/>
      <c r="CD35" s="30"/>
      <c r="CE35" s="30"/>
      <c r="CF35" s="30"/>
      <c r="CG35" s="30"/>
      <c r="CH35" s="30"/>
      <c r="CI35" s="30"/>
      <c r="CJ35" s="30"/>
      <c r="CK35" s="30"/>
      <c r="CL35" s="30"/>
      <c r="CM35" s="30"/>
      <c r="CP35" s="109"/>
      <c r="CQ35" s="99" t="s">
        <v>48</v>
      </c>
      <c r="CR35" s="100"/>
      <c r="CS35" s="100"/>
      <c r="CT35" s="100"/>
      <c r="CU35" s="100"/>
      <c r="CV35" s="100"/>
      <c r="CW35" s="100"/>
      <c r="CX35" s="100"/>
      <c r="CY35" s="100"/>
      <c r="CZ35" s="102"/>
      <c r="DA35" s="106"/>
      <c r="DB35" s="105"/>
      <c r="DC35" s="105"/>
      <c r="DD35" s="105"/>
      <c r="DE35" s="105"/>
      <c r="DF35" s="105"/>
      <c r="DG35" s="105"/>
      <c r="DH35" s="105"/>
      <c r="DI35" s="105"/>
      <c r="DJ35" s="105"/>
      <c r="DK35" s="105"/>
      <c r="DL35" s="105"/>
      <c r="DM35" s="105"/>
      <c r="DN35" s="105"/>
      <c r="DO35" s="105"/>
      <c r="DP35" s="105"/>
      <c r="DQ35" s="105"/>
      <c r="DR35" s="105"/>
      <c r="DS35" s="105"/>
      <c r="DT35" s="124"/>
      <c r="DU35" s="104"/>
      <c r="DV35" s="130"/>
      <c r="DW35" s="556"/>
      <c r="DX35" s="556"/>
      <c r="DY35" s="556"/>
      <c r="DZ35" s="557"/>
      <c r="EA35" s="240"/>
      <c r="EB35" s="513">
        <f>SUM(EB32:EE34)</f>
        <v>82</v>
      </c>
      <c r="EC35" s="513"/>
      <c r="ED35" s="513"/>
      <c r="EE35" s="514"/>
      <c r="EF35" s="240"/>
      <c r="EG35" s="513">
        <f>SUM(EG32:EJ34)</f>
        <v>2336</v>
      </c>
      <c r="EH35" s="513"/>
      <c r="EI35" s="513"/>
      <c r="EJ35" s="514"/>
      <c r="EK35" s="239"/>
      <c r="EL35" s="515">
        <f>SUM(EL32:EO34)</f>
        <v>1784</v>
      </c>
      <c r="EM35" s="515"/>
      <c r="EN35" s="515"/>
      <c r="EO35" s="516"/>
      <c r="EP35" s="240"/>
      <c r="EQ35" s="513">
        <f>EQ32</f>
        <v>824</v>
      </c>
      <c r="ER35" s="513"/>
      <c r="ES35" s="513"/>
      <c r="ET35" s="514"/>
      <c r="EU35" s="238"/>
      <c r="EV35" s="524">
        <f>SUM(EV32:EY34)</f>
        <v>13457</v>
      </c>
      <c r="EW35" s="524"/>
      <c r="EX35" s="524"/>
      <c r="EY35" s="539"/>
      <c r="EZ35" s="32"/>
      <c r="FA35" s="385"/>
      <c r="FB35" s="378"/>
      <c r="FC35" s="379"/>
      <c r="FD35" s="377"/>
      <c r="FE35" s="378"/>
      <c r="FF35" s="379"/>
      <c r="FG35" s="375" t="s">
        <v>317</v>
      </c>
      <c r="FH35" s="375"/>
      <c r="FI35" s="375"/>
      <c r="FJ35" s="375"/>
      <c r="FK35" s="375"/>
      <c r="FL35" s="375"/>
      <c r="FM35" s="375"/>
      <c r="FN35" s="375"/>
      <c r="FO35" s="83" t="s">
        <v>221</v>
      </c>
      <c r="FP35" s="84"/>
      <c r="FQ35" s="84"/>
      <c r="FR35" s="84"/>
      <c r="FS35" s="84"/>
      <c r="FT35" s="84"/>
      <c r="FU35" s="84"/>
      <c r="FV35" s="84"/>
      <c r="FW35" s="84"/>
      <c r="FX35" s="84"/>
      <c r="FY35" s="84"/>
      <c r="FZ35" s="84"/>
      <c r="GA35" s="84"/>
      <c r="GB35" s="84"/>
      <c r="GC35" s="84"/>
      <c r="GD35" s="84"/>
      <c r="GE35" s="121"/>
      <c r="GF35" s="82"/>
      <c r="GG35" s="315"/>
      <c r="GH35" s="317">
        <f>GW35</f>
        <v>780</v>
      </c>
      <c r="GI35" s="317"/>
      <c r="GJ35" s="317"/>
      <c r="GK35" s="318"/>
      <c r="GL35" s="321"/>
      <c r="GM35" s="6" t="s">
        <v>113</v>
      </c>
      <c r="GN35" s="6"/>
      <c r="GO35" s="6"/>
      <c r="GP35" s="4"/>
      <c r="GQ35" s="321"/>
      <c r="GR35" s="6" t="s">
        <v>113</v>
      </c>
      <c r="GS35" s="6"/>
      <c r="GT35" s="6"/>
      <c r="GU35" s="6"/>
      <c r="GV35" s="303" t="s">
        <v>119</v>
      </c>
      <c r="GW35" s="305">
        <f>CC25</f>
        <v>780</v>
      </c>
      <c r="GX35" s="305"/>
      <c r="GY35" s="305"/>
      <c r="GZ35" s="306"/>
      <c r="HA35" s="6"/>
      <c r="HB35" s="6" t="s">
        <v>113</v>
      </c>
      <c r="HC35" s="6"/>
      <c r="HD35" s="6"/>
      <c r="HE35" s="4"/>
      <c r="HF35" s="321"/>
      <c r="HG35" s="6" t="s">
        <v>113</v>
      </c>
      <c r="HH35" s="6"/>
      <c r="HI35" s="6"/>
      <c r="HJ35" s="323"/>
      <c r="HK35" s="82"/>
      <c r="HL35" s="82"/>
      <c r="HM35" s="82"/>
      <c r="HN35" s="82"/>
      <c r="HO35" s="82"/>
      <c r="HP35" s="82"/>
      <c r="HQ35" s="82"/>
      <c r="HR35" s="82"/>
      <c r="HS35" s="82"/>
      <c r="HT35" s="82"/>
      <c r="HU35" s="82"/>
      <c r="HV35" s="82"/>
      <c r="HW35" s="82"/>
      <c r="HX35" s="82"/>
      <c r="HY35" s="82"/>
      <c r="HZ35" s="82"/>
      <c r="IA35" s="82"/>
      <c r="IB35" s="32"/>
      <c r="IC35" s="32"/>
    </row>
    <row r="36" spans="1:237" ht="15" customHeight="1">
      <c r="B36" s="18"/>
      <c r="E36" s="16"/>
      <c r="F36" s="17"/>
      <c r="G36" s="17"/>
      <c r="H36" s="17"/>
      <c r="I36" s="17"/>
      <c r="J36" s="17"/>
      <c r="K36" s="17"/>
      <c r="L36" s="17"/>
      <c r="M36" s="17"/>
      <c r="N36" s="17"/>
      <c r="O36" s="17"/>
      <c r="P36" s="17"/>
      <c r="Q36" s="17"/>
      <c r="R36" s="17"/>
      <c r="S36" s="17"/>
      <c r="T36" s="17"/>
      <c r="U36" s="17"/>
      <c r="V36" s="17"/>
      <c r="W36" s="17"/>
      <c r="X36" s="17"/>
      <c r="Y36" s="18"/>
      <c r="AB36" s="16"/>
      <c r="BK36" s="31" t="s">
        <v>252</v>
      </c>
      <c r="CP36" s="109"/>
      <c r="CQ36" s="76" t="s">
        <v>180</v>
      </c>
      <c r="CR36" s="77"/>
      <c r="CS36" s="77"/>
      <c r="CT36" s="77"/>
      <c r="CU36" s="77"/>
      <c r="CV36" s="77"/>
      <c r="CW36" s="77"/>
      <c r="CX36" s="77"/>
      <c r="CY36" s="77"/>
      <c r="CZ36" s="78"/>
      <c r="DA36" s="92" t="s">
        <v>27</v>
      </c>
      <c r="DB36" s="93"/>
      <c r="DC36" s="93"/>
      <c r="DD36" s="93"/>
      <c r="DE36" s="93"/>
      <c r="DF36" s="93"/>
      <c r="DG36" s="93"/>
      <c r="DH36" s="93"/>
      <c r="DI36" s="93"/>
      <c r="DJ36" s="93"/>
      <c r="DK36" s="93"/>
      <c r="DL36" s="93"/>
      <c r="DM36" s="93"/>
      <c r="DN36" s="93"/>
      <c r="DO36" s="93"/>
      <c r="DP36" s="93"/>
      <c r="DQ36" s="93"/>
      <c r="DR36" s="93"/>
      <c r="DS36" s="93"/>
      <c r="DT36" s="120"/>
      <c r="DU36" s="32"/>
      <c r="DV36" s="128"/>
      <c r="DW36" s="519"/>
      <c r="DX36" s="519"/>
      <c r="DY36" s="519"/>
      <c r="DZ36" s="520"/>
      <c r="EA36" s="239"/>
      <c r="EB36" s="515">
        <f>EB31-EB35</f>
        <v>66</v>
      </c>
      <c r="EC36" s="515"/>
      <c r="ED36" s="515"/>
      <c r="EE36" s="516"/>
      <c r="EF36" s="240"/>
      <c r="EG36" s="513">
        <f>EG31-EG35</f>
        <v>446</v>
      </c>
      <c r="EH36" s="513"/>
      <c r="EI36" s="513"/>
      <c r="EJ36" s="513"/>
      <c r="EK36" s="248" t="s">
        <v>177</v>
      </c>
      <c r="EL36" s="517">
        <f>EL31-EL35</f>
        <v>3981</v>
      </c>
      <c r="EM36" s="517"/>
      <c r="EN36" s="517"/>
      <c r="EO36" s="518"/>
      <c r="EP36" s="242"/>
      <c r="EQ36" s="515">
        <f>EQ31-EQ35</f>
        <v>3562</v>
      </c>
      <c r="ER36" s="515"/>
      <c r="ES36" s="515"/>
      <c r="ET36" s="516"/>
      <c r="EU36" s="240"/>
      <c r="EV36" s="526">
        <v>0</v>
      </c>
      <c r="EW36" s="526"/>
      <c r="EX36" s="526"/>
      <c r="EY36" s="527"/>
      <c r="EZ36" s="32"/>
      <c r="FA36" s="385"/>
      <c r="FB36" s="378"/>
      <c r="FC36" s="379"/>
      <c r="FD36" s="370"/>
      <c r="FE36" s="371"/>
      <c r="FF36" s="380"/>
      <c r="FG36" s="375"/>
      <c r="FH36" s="375"/>
      <c r="FI36" s="375"/>
      <c r="FJ36" s="375"/>
      <c r="FK36" s="375"/>
      <c r="FL36" s="375"/>
      <c r="FM36" s="375"/>
      <c r="FN36" s="375"/>
      <c r="FO36" s="89" t="s">
        <v>111</v>
      </c>
      <c r="FP36" s="90"/>
      <c r="FQ36" s="90"/>
      <c r="FR36" s="90"/>
      <c r="FS36" s="90"/>
      <c r="FT36" s="90"/>
      <c r="FU36" s="90"/>
      <c r="FV36" s="90"/>
      <c r="FW36" s="90"/>
      <c r="FX36" s="90"/>
      <c r="FY36" s="90"/>
      <c r="FZ36" s="90"/>
      <c r="GA36" s="90"/>
      <c r="GB36" s="90"/>
      <c r="GC36" s="90"/>
      <c r="GD36" s="90"/>
      <c r="GE36" s="119"/>
      <c r="GF36" s="82"/>
      <c r="GG36" s="316"/>
      <c r="GH36" s="319"/>
      <c r="GI36" s="319"/>
      <c r="GJ36" s="319"/>
      <c r="GK36" s="320"/>
      <c r="GL36" s="322"/>
      <c r="GM36" s="5"/>
      <c r="GN36" s="5"/>
      <c r="GO36" s="5"/>
      <c r="GP36" s="3"/>
      <c r="GQ36" s="322"/>
      <c r="GR36" s="5"/>
      <c r="GS36" s="5"/>
      <c r="GT36" s="5"/>
      <c r="GU36" s="5"/>
      <c r="GV36" s="304"/>
      <c r="GW36" s="307"/>
      <c r="GX36" s="307"/>
      <c r="GY36" s="307"/>
      <c r="GZ36" s="308"/>
      <c r="HA36" s="5"/>
      <c r="HB36" s="5"/>
      <c r="HC36" s="5"/>
      <c r="HD36" s="5"/>
      <c r="HE36" s="3"/>
      <c r="HF36" s="322"/>
      <c r="HG36" s="5"/>
      <c r="HH36" s="5"/>
      <c r="HI36" s="5"/>
      <c r="HJ36" s="324"/>
      <c r="HK36" s="82"/>
      <c r="HL36" s="82"/>
      <c r="HM36" s="82"/>
      <c r="HN36" s="82"/>
      <c r="HO36" s="82"/>
      <c r="HP36" s="82"/>
      <c r="HQ36" s="82"/>
      <c r="HR36" s="82"/>
      <c r="HS36" s="82"/>
      <c r="HT36" s="82"/>
      <c r="HU36" s="82"/>
      <c r="HV36" s="82"/>
      <c r="HW36" s="82"/>
      <c r="HX36" s="82"/>
      <c r="HY36" s="82"/>
      <c r="HZ36" s="82"/>
      <c r="IA36" s="82"/>
      <c r="IB36" s="32"/>
      <c r="IC36" s="32"/>
    </row>
    <row r="37" spans="1:237" ht="15" customHeight="1">
      <c r="BL37" s="31" t="s">
        <v>217</v>
      </c>
      <c r="CP37" s="110" t="s">
        <v>387</v>
      </c>
      <c r="CQ37" s="100"/>
      <c r="CR37" s="100"/>
      <c r="CS37" s="100"/>
      <c r="CT37" s="100"/>
      <c r="CU37" s="100"/>
      <c r="CV37" s="100"/>
      <c r="CW37" s="100"/>
      <c r="CX37" s="100"/>
      <c r="CY37" s="100"/>
      <c r="CZ37" s="102"/>
      <c r="DA37" s="106"/>
      <c r="DB37" s="105"/>
      <c r="DC37" s="105"/>
      <c r="DD37" s="105"/>
      <c r="DE37" s="105"/>
      <c r="DF37" s="105"/>
      <c r="DG37" s="105"/>
      <c r="DH37" s="105"/>
      <c r="DI37" s="105"/>
      <c r="DJ37" s="105"/>
      <c r="DK37" s="105"/>
      <c r="DL37" s="105"/>
      <c r="DM37" s="105"/>
      <c r="DN37" s="105"/>
      <c r="DO37" s="105"/>
      <c r="DP37" s="105"/>
      <c r="DQ37" s="105"/>
      <c r="DR37" s="105"/>
      <c r="DS37" s="105"/>
      <c r="DT37" s="124"/>
      <c r="DU37" s="104"/>
      <c r="DV37" s="130"/>
      <c r="DW37" s="556"/>
      <c r="DX37" s="556"/>
      <c r="DY37" s="556"/>
      <c r="DZ37" s="556"/>
      <c r="EA37" s="248" t="s">
        <v>124</v>
      </c>
      <c r="EB37" s="517">
        <f>EB35+EB36</f>
        <v>148</v>
      </c>
      <c r="EC37" s="517"/>
      <c r="ED37" s="517"/>
      <c r="EE37" s="518"/>
      <c r="EF37" s="249"/>
      <c r="EG37" s="513">
        <f>+EG35+EG36</f>
        <v>2782</v>
      </c>
      <c r="EH37" s="513"/>
      <c r="EI37" s="513"/>
      <c r="EJ37" s="514"/>
      <c r="EK37" s="238"/>
      <c r="EL37" s="524">
        <f>SUM(EL35:EO36)</f>
        <v>5765</v>
      </c>
      <c r="EM37" s="524"/>
      <c r="EN37" s="524"/>
      <c r="EO37" s="524"/>
      <c r="EP37" s="248" t="s">
        <v>104</v>
      </c>
      <c r="EQ37" s="517">
        <f>EQ36+EQ35</f>
        <v>4386</v>
      </c>
      <c r="ER37" s="517"/>
      <c r="ES37" s="517"/>
      <c r="ET37" s="518"/>
      <c r="EU37" s="249"/>
      <c r="EV37" s="513">
        <f>EV35</f>
        <v>13457</v>
      </c>
      <c r="EW37" s="513"/>
      <c r="EX37" s="513"/>
      <c r="EY37" s="548"/>
      <c r="EZ37" s="32"/>
      <c r="FA37" s="385"/>
      <c r="FB37" s="378"/>
      <c r="FC37" s="379"/>
      <c r="FD37" s="381" t="s">
        <v>73</v>
      </c>
      <c r="FE37" s="360"/>
      <c r="FF37" s="382"/>
      <c r="FG37" s="375" t="s">
        <v>167</v>
      </c>
      <c r="FH37" s="375"/>
      <c r="FI37" s="375"/>
      <c r="FJ37" s="375"/>
      <c r="FK37" s="375"/>
      <c r="FL37" s="375"/>
      <c r="FM37" s="375"/>
      <c r="FN37" s="375"/>
      <c r="FO37" s="83" t="s">
        <v>90</v>
      </c>
      <c r="FP37" s="84"/>
      <c r="FQ37" s="84"/>
      <c r="FR37" s="84"/>
      <c r="FS37" s="84"/>
      <c r="FT37" s="84"/>
      <c r="FU37" s="84"/>
      <c r="FV37" s="84"/>
      <c r="FW37" s="84"/>
      <c r="FX37" s="84"/>
      <c r="FY37" s="84"/>
      <c r="FZ37" s="84"/>
      <c r="GA37" s="84"/>
      <c r="GB37" s="84"/>
      <c r="GC37" s="84"/>
      <c r="GD37" s="84"/>
      <c r="GE37" s="121"/>
      <c r="GF37" s="82"/>
      <c r="GG37" s="315"/>
      <c r="GH37" s="317">
        <f>GW37</f>
        <v>182</v>
      </c>
      <c r="GI37" s="317"/>
      <c r="GJ37" s="317"/>
      <c r="GK37" s="318"/>
      <c r="GL37" s="321"/>
      <c r="GM37" s="6" t="s">
        <v>113</v>
      </c>
      <c r="GN37" s="6"/>
      <c r="GO37" s="6"/>
      <c r="GP37" s="4"/>
      <c r="GQ37" s="321"/>
      <c r="GR37" s="6" t="s">
        <v>113</v>
      </c>
      <c r="GS37" s="6"/>
      <c r="GT37" s="6"/>
      <c r="GU37" s="4"/>
      <c r="GV37" s="325"/>
      <c r="GW37" s="326">
        <f>+EL16</f>
        <v>182</v>
      </c>
      <c r="GX37" s="326"/>
      <c r="GY37" s="326"/>
      <c r="GZ37" s="327"/>
      <c r="HA37" s="321"/>
      <c r="HB37" s="6" t="s">
        <v>113</v>
      </c>
      <c r="HC37" s="6"/>
      <c r="HD37" s="6"/>
      <c r="HE37" s="4"/>
      <c r="HF37" s="321"/>
      <c r="HG37" s="6" t="s">
        <v>113</v>
      </c>
      <c r="HH37" s="6"/>
      <c r="HI37" s="6"/>
      <c r="HJ37" s="323"/>
      <c r="HK37" s="82"/>
      <c r="HL37" s="82"/>
      <c r="HM37" s="82"/>
      <c r="HN37" s="82"/>
      <c r="HO37" s="82"/>
      <c r="HP37" s="82"/>
      <c r="HQ37" s="82"/>
      <c r="HR37" s="82"/>
      <c r="HS37" s="82"/>
      <c r="HT37" s="82"/>
      <c r="HU37" s="82"/>
      <c r="HV37" s="82"/>
      <c r="HW37" s="82"/>
      <c r="HX37" s="82"/>
      <c r="HY37" s="82"/>
      <c r="HZ37" s="82"/>
      <c r="IA37" s="82"/>
      <c r="IB37" s="32"/>
      <c r="IC37" s="32"/>
    </row>
    <row r="38" spans="1:237" ht="15" customHeight="1">
      <c r="A38" s="16"/>
      <c r="B38" s="17"/>
      <c r="C38" s="18"/>
      <c r="D38" s="16"/>
      <c r="E38" s="17"/>
      <c r="F38" s="17"/>
      <c r="G38" s="422" t="s">
        <v>54</v>
      </c>
      <c r="H38" s="422"/>
      <c r="I38" s="422"/>
      <c r="J38" s="422"/>
      <c r="K38" s="422"/>
      <c r="L38" s="422"/>
      <c r="M38" s="17"/>
      <c r="N38" s="17"/>
      <c r="O38" s="17"/>
      <c r="P38" s="17"/>
      <c r="Q38" s="17"/>
      <c r="R38" s="422" t="s">
        <v>78</v>
      </c>
      <c r="S38" s="422"/>
      <c r="T38" s="422"/>
      <c r="U38" s="422"/>
      <c r="V38" s="422"/>
      <c r="W38" s="422"/>
      <c r="X38" s="422"/>
      <c r="Y38" s="422"/>
      <c r="Z38" s="17"/>
      <c r="AA38" s="17"/>
      <c r="AB38" s="17"/>
      <c r="AC38" s="18"/>
      <c r="BL38" s="31" t="s">
        <v>26</v>
      </c>
      <c r="CP38" s="111" t="s">
        <v>197</v>
      </c>
      <c r="CQ38" s="115"/>
      <c r="CR38" s="115"/>
      <c r="CS38" s="115"/>
      <c r="CT38" s="115"/>
      <c r="CU38" s="115"/>
      <c r="CV38" s="115"/>
      <c r="CW38" s="115"/>
      <c r="CX38" s="115"/>
      <c r="CY38" s="115"/>
      <c r="CZ38" s="116"/>
      <c r="DA38" s="117"/>
      <c r="DB38" s="118"/>
      <c r="DC38" s="118"/>
      <c r="DD38" s="118"/>
      <c r="DE38" s="118"/>
      <c r="DF38" s="118"/>
      <c r="DG38" s="118"/>
      <c r="DH38" s="118"/>
      <c r="DI38" s="118"/>
      <c r="DJ38" s="118"/>
      <c r="DK38" s="118"/>
      <c r="DL38" s="118"/>
      <c r="DM38" s="118"/>
      <c r="DN38" s="118"/>
      <c r="DO38" s="118"/>
      <c r="DP38" s="118"/>
      <c r="DQ38" s="118"/>
      <c r="DR38" s="118"/>
      <c r="DS38" s="118"/>
      <c r="DT38" s="125"/>
      <c r="DU38" s="32"/>
      <c r="DV38" s="131"/>
      <c r="DW38" s="549" t="s">
        <v>113</v>
      </c>
      <c r="DX38" s="549"/>
      <c r="DY38" s="549"/>
      <c r="DZ38" s="550"/>
      <c r="EA38" s="250"/>
      <c r="EB38" s="507">
        <f>EB36</f>
        <v>66</v>
      </c>
      <c r="EC38" s="507"/>
      <c r="ED38" s="507"/>
      <c r="EE38" s="551"/>
      <c r="EF38" s="251"/>
      <c r="EG38" s="552">
        <f>EB38+EG36</f>
        <v>512</v>
      </c>
      <c r="EH38" s="552"/>
      <c r="EI38" s="552"/>
      <c r="EJ38" s="553"/>
      <c r="EK38" s="251"/>
      <c r="EL38" s="552">
        <f>EG38+EL37</f>
        <v>6277</v>
      </c>
      <c r="EM38" s="552"/>
      <c r="EN38" s="552"/>
      <c r="EO38" s="553"/>
      <c r="EP38" s="250"/>
      <c r="EQ38" s="507">
        <f>EL38+EQ37</f>
        <v>10663</v>
      </c>
      <c r="ER38" s="507"/>
      <c r="ES38" s="507"/>
      <c r="ET38" s="551"/>
      <c r="EU38" s="251"/>
      <c r="EV38" s="554" t="s">
        <v>113</v>
      </c>
      <c r="EW38" s="554"/>
      <c r="EX38" s="554"/>
      <c r="EY38" s="555"/>
      <c r="EZ38" s="32"/>
      <c r="FA38" s="385"/>
      <c r="FB38" s="378"/>
      <c r="FC38" s="379"/>
      <c r="FD38" s="377"/>
      <c r="FE38" s="378"/>
      <c r="FF38" s="379"/>
      <c r="FG38" s="375"/>
      <c r="FH38" s="375"/>
      <c r="FI38" s="375"/>
      <c r="FJ38" s="375"/>
      <c r="FK38" s="375"/>
      <c r="FL38" s="375"/>
      <c r="FM38" s="375"/>
      <c r="FN38" s="375"/>
      <c r="FO38" s="89" t="s">
        <v>213</v>
      </c>
      <c r="FP38" s="90"/>
      <c r="FQ38" s="90"/>
      <c r="FR38" s="90"/>
      <c r="FS38" s="90"/>
      <c r="FT38" s="90"/>
      <c r="FU38" s="90"/>
      <c r="FV38" s="90"/>
      <c r="FW38" s="90"/>
      <c r="FX38" s="90"/>
      <c r="FY38" s="90"/>
      <c r="FZ38" s="90"/>
      <c r="GA38" s="90"/>
      <c r="GB38" s="90"/>
      <c r="GC38" s="90"/>
      <c r="GD38" s="90"/>
      <c r="GE38" s="119"/>
      <c r="GF38" s="82"/>
      <c r="GG38" s="316"/>
      <c r="GH38" s="319"/>
      <c r="GI38" s="319"/>
      <c r="GJ38" s="319"/>
      <c r="GK38" s="320"/>
      <c r="GL38" s="322"/>
      <c r="GM38" s="5"/>
      <c r="GN38" s="5"/>
      <c r="GO38" s="5"/>
      <c r="GP38" s="3"/>
      <c r="GQ38" s="322"/>
      <c r="GR38" s="5"/>
      <c r="GS38" s="5"/>
      <c r="GT38" s="5"/>
      <c r="GU38" s="3"/>
      <c r="GV38" s="322"/>
      <c r="GW38" s="319"/>
      <c r="GX38" s="319"/>
      <c r="GY38" s="319"/>
      <c r="GZ38" s="320"/>
      <c r="HA38" s="322"/>
      <c r="HB38" s="5"/>
      <c r="HC38" s="5"/>
      <c r="HD38" s="5"/>
      <c r="HE38" s="3"/>
      <c r="HF38" s="325"/>
      <c r="HG38" s="2"/>
      <c r="HH38" s="2"/>
      <c r="HI38" s="2"/>
      <c r="HJ38" s="328"/>
      <c r="HK38" s="82"/>
      <c r="HL38" s="82"/>
      <c r="HM38" s="82"/>
      <c r="HN38" s="82"/>
      <c r="HO38" s="82"/>
      <c r="HP38" s="82"/>
      <c r="HQ38" s="82"/>
      <c r="HR38" s="82"/>
      <c r="HS38" s="82"/>
      <c r="HT38" s="82"/>
      <c r="HU38" s="82"/>
      <c r="HV38" s="82"/>
      <c r="HW38" s="82"/>
      <c r="HX38" s="82"/>
      <c r="HY38" s="82"/>
      <c r="HZ38" s="82"/>
      <c r="IA38" s="82"/>
      <c r="IB38" s="32"/>
      <c r="IC38" s="32"/>
    </row>
    <row r="39" spans="1:237" ht="15" customHeight="1">
      <c r="A39" s="21" t="s">
        <v>285</v>
      </c>
      <c r="B39" s="30"/>
      <c r="C39" s="22"/>
      <c r="D39" s="19"/>
      <c r="E39" s="28"/>
      <c r="F39" s="28"/>
      <c r="G39" s="423"/>
      <c r="H39" s="423"/>
      <c r="I39" s="423"/>
      <c r="J39" s="423"/>
      <c r="K39" s="423"/>
      <c r="L39" s="423"/>
      <c r="M39" s="28"/>
      <c r="N39" s="28"/>
      <c r="O39" s="28"/>
      <c r="P39" s="28"/>
      <c r="Q39" s="28"/>
      <c r="R39" s="423"/>
      <c r="S39" s="423"/>
      <c r="T39" s="423"/>
      <c r="U39" s="423"/>
      <c r="V39" s="423"/>
      <c r="W39" s="423"/>
      <c r="X39" s="423"/>
      <c r="Y39" s="423"/>
      <c r="Z39" s="28"/>
      <c r="AA39" s="28"/>
      <c r="AB39" s="28"/>
      <c r="AC39" s="20"/>
      <c r="BK39" s="16" t="s">
        <v>125</v>
      </c>
      <c r="BL39" s="17"/>
      <c r="BM39" s="17"/>
      <c r="BN39" s="17"/>
      <c r="BO39" s="18"/>
      <c r="BP39" s="441" t="s">
        <v>342</v>
      </c>
      <c r="BQ39" s="427"/>
      <c r="BR39" s="427"/>
      <c r="BS39" s="427"/>
      <c r="BT39" s="427"/>
      <c r="BU39" s="451"/>
      <c r="BV39" s="441" t="s">
        <v>336</v>
      </c>
      <c r="BW39" s="427"/>
      <c r="BX39" s="427"/>
      <c r="BY39" s="451"/>
      <c r="BZ39" s="13" t="s">
        <v>411</v>
      </c>
      <c r="CA39" s="14"/>
      <c r="CB39" s="14"/>
      <c r="CC39" s="14"/>
      <c r="CD39" s="14"/>
      <c r="CE39" s="14"/>
      <c r="CF39" s="14"/>
      <c r="CG39" s="14"/>
      <c r="CH39" s="14"/>
      <c r="CI39" s="14"/>
      <c r="CJ39" s="14"/>
      <c r="CK39" s="14"/>
      <c r="CL39" s="14"/>
      <c r="CM39" s="15"/>
      <c r="CP39" s="32"/>
      <c r="CQ39" s="32"/>
      <c r="CR39" s="32"/>
      <c r="CS39" s="32"/>
      <c r="CT39" s="32"/>
      <c r="CU39" s="32"/>
      <c r="CV39" s="32"/>
      <c r="CW39" s="32"/>
      <c r="CX39" s="32"/>
      <c r="CY39" s="32"/>
      <c r="CZ39" s="32"/>
      <c r="DA39" s="82"/>
      <c r="DB39" s="82"/>
      <c r="DC39" s="82"/>
      <c r="DD39" s="82"/>
      <c r="DE39" s="82"/>
      <c r="DF39" s="82"/>
      <c r="DG39" s="82"/>
      <c r="DH39" s="82"/>
      <c r="DI39" s="82"/>
      <c r="DJ39" s="82"/>
      <c r="DK39" s="82"/>
      <c r="DL39" s="82"/>
      <c r="DM39" s="82"/>
      <c r="DN39" s="82"/>
      <c r="DO39" s="82"/>
      <c r="DP39" s="82"/>
      <c r="DQ39" s="82"/>
      <c r="DR39" s="82"/>
      <c r="DS39" s="82"/>
      <c r="DT39" s="82"/>
      <c r="DU39" s="32"/>
      <c r="DV39" s="32"/>
      <c r="DW39" s="32"/>
      <c r="DX39" s="32"/>
      <c r="DY39" s="32"/>
      <c r="DZ39" s="32"/>
      <c r="EA39" s="32"/>
      <c r="EB39" s="32"/>
      <c r="EC39" s="32"/>
      <c r="ED39" s="32"/>
      <c r="EE39" s="32"/>
      <c r="EF39" s="32"/>
      <c r="EG39" s="32"/>
      <c r="EH39" s="32"/>
      <c r="EI39" s="32"/>
      <c r="EJ39" s="32"/>
      <c r="EK39" s="32"/>
      <c r="EL39" s="32"/>
      <c r="EM39" s="32"/>
      <c r="EN39" s="32"/>
      <c r="EO39" s="32"/>
      <c r="EP39" s="32"/>
      <c r="EQ39" s="32"/>
      <c r="ER39" s="32"/>
      <c r="ES39" s="32"/>
      <c r="ET39" s="32"/>
      <c r="EU39" s="32"/>
      <c r="EV39" s="32"/>
      <c r="EW39" s="32"/>
      <c r="EX39" s="32"/>
      <c r="EY39" s="32"/>
      <c r="EZ39" s="32"/>
      <c r="FA39" s="385"/>
      <c r="FB39" s="378"/>
      <c r="FC39" s="379"/>
      <c r="FD39" s="377"/>
      <c r="FE39" s="378"/>
      <c r="FF39" s="379"/>
      <c r="FG39" s="375" t="s">
        <v>333</v>
      </c>
      <c r="FH39" s="375"/>
      <c r="FI39" s="375"/>
      <c r="FJ39" s="375"/>
      <c r="FK39" s="375"/>
      <c r="FL39" s="375"/>
      <c r="FM39" s="375"/>
      <c r="FN39" s="375"/>
      <c r="FO39" s="359" t="s">
        <v>239</v>
      </c>
      <c r="FP39" s="360"/>
      <c r="FQ39" s="360"/>
      <c r="FR39" s="360"/>
      <c r="FS39" s="360"/>
      <c r="FT39" s="360"/>
      <c r="FU39" s="360"/>
      <c r="FV39" s="360"/>
      <c r="FW39" s="360"/>
      <c r="FX39" s="360"/>
      <c r="FY39" s="360"/>
      <c r="FZ39" s="360"/>
      <c r="GA39" s="360"/>
      <c r="GB39" s="360"/>
      <c r="GC39" s="360"/>
      <c r="GD39" s="360"/>
      <c r="GE39" s="361"/>
      <c r="GF39" s="82"/>
      <c r="GG39" s="315"/>
      <c r="GH39" s="317">
        <f>HG39</f>
        <v>50</v>
      </c>
      <c r="GI39" s="317"/>
      <c r="GJ39" s="317"/>
      <c r="GK39" s="318"/>
      <c r="GL39" s="321"/>
      <c r="GM39" s="6" t="s">
        <v>113</v>
      </c>
      <c r="GN39" s="6"/>
      <c r="GO39" s="6"/>
      <c r="GP39" s="4"/>
      <c r="GQ39" s="321"/>
      <c r="GR39" s="6" t="s">
        <v>113</v>
      </c>
      <c r="GS39" s="6"/>
      <c r="GT39" s="6"/>
      <c r="GU39" s="4"/>
      <c r="GV39" s="321"/>
      <c r="GW39" s="6" t="s">
        <v>113</v>
      </c>
      <c r="GX39" s="6"/>
      <c r="GY39" s="6"/>
      <c r="GZ39" s="4"/>
      <c r="HA39" s="321"/>
      <c r="HB39" s="6" t="s">
        <v>113</v>
      </c>
      <c r="HC39" s="6"/>
      <c r="HD39" s="6"/>
      <c r="HE39" s="6"/>
      <c r="HF39" s="303" t="s">
        <v>126</v>
      </c>
      <c r="HG39" s="305">
        <f>EV22</f>
        <v>50</v>
      </c>
      <c r="HH39" s="305"/>
      <c r="HI39" s="305"/>
      <c r="HJ39" s="306"/>
      <c r="HK39" s="82"/>
      <c r="HL39" s="82"/>
      <c r="HM39" s="82"/>
      <c r="HN39" s="82"/>
      <c r="HO39" s="82"/>
      <c r="HP39" s="82"/>
      <c r="HQ39" s="82"/>
      <c r="HR39" s="82"/>
      <c r="HS39" s="82"/>
      <c r="HT39" s="82"/>
      <c r="HU39" s="82"/>
      <c r="HV39" s="82"/>
      <c r="HW39" s="82"/>
      <c r="HX39" s="82"/>
      <c r="HY39" s="82"/>
      <c r="HZ39" s="82"/>
      <c r="IA39" s="82"/>
      <c r="IB39" s="32"/>
      <c r="IC39" s="32"/>
    </row>
    <row r="40" spans="1:237" ht="15" customHeight="1">
      <c r="A40" s="21"/>
      <c r="B40" s="30"/>
      <c r="C40" s="22"/>
      <c r="D40" s="30" t="s">
        <v>209</v>
      </c>
      <c r="E40" s="30"/>
      <c r="F40" s="30"/>
      <c r="G40" s="30"/>
      <c r="H40" s="30"/>
      <c r="I40" s="30"/>
      <c r="J40" s="30"/>
      <c r="K40" s="30"/>
      <c r="L40" s="30"/>
      <c r="M40" s="30"/>
      <c r="N40" s="30"/>
      <c r="O40" s="30"/>
      <c r="P40" s="30"/>
      <c r="Q40" s="30"/>
      <c r="R40" s="30"/>
      <c r="S40" s="30"/>
      <c r="T40" s="30"/>
      <c r="U40" s="30"/>
      <c r="V40" s="30"/>
      <c r="W40" s="30"/>
      <c r="X40" s="30"/>
      <c r="Y40" s="30"/>
      <c r="Z40" s="30"/>
      <c r="AA40" s="30"/>
      <c r="AB40" s="30"/>
      <c r="AC40" s="22"/>
      <c r="BK40" s="19"/>
      <c r="BL40" s="28"/>
      <c r="BM40" s="28"/>
      <c r="BN40" s="28"/>
      <c r="BO40" s="20"/>
      <c r="BP40" s="19"/>
      <c r="BQ40" s="28"/>
      <c r="BR40" s="28"/>
      <c r="BS40" s="28"/>
      <c r="BT40" s="28"/>
      <c r="BU40" s="20"/>
      <c r="BV40" s="442" t="s">
        <v>328</v>
      </c>
      <c r="BW40" s="429"/>
      <c r="BX40" s="429"/>
      <c r="BY40" s="457"/>
      <c r="BZ40" s="448" t="s">
        <v>112</v>
      </c>
      <c r="CA40" s="449"/>
      <c r="CB40" s="448" t="s">
        <v>178</v>
      </c>
      <c r="CC40" s="426"/>
      <c r="CD40" s="426"/>
      <c r="CE40" s="448" t="s">
        <v>165</v>
      </c>
      <c r="CF40" s="426"/>
      <c r="CG40" s="426"/>
      <c r="CH40" s="448" t="s">
        <v>110</v>
      </c>
      <c r="CI40" s="426"/>
      <c r="CJ40" s="426"/>
      <c r="CK40" s="448" t="s">
        <v>141</v>
      </c>
      <c r="CL40" s="426"/>
      <c r="CM40" s="449"/>
      <c r="CP40" s="32"/>
      <c r="CQ40" s="32"/>
      <c r="CR40" s="32"/>
      <c r="CS40" s="32"/>
      <c r="CT40" s="32"/>
      <c r="CU40" s="32"/>
      <c r="CV40" s="32"/>
      <c r="CW40" s="32"/>
      <c r="CX40" s="32"/>
      <c r="CY40" s="32"/>
      <c r="CZ40" s="32"/>
      <c r="DA40" s="82"/>
      <c r="DB40" s="82"/>
      <c r="DC40" s="82"/>
      <c r="DD40" s="82"/>
      <c r="DE40" s="82"/>
      <c r="DF40" s="82"/>
      <c r="DG40" s="82"/>
      <c r="DH40" s="82"/>
      <c r="DI40" s="82"/>
      <c r="DJ40" s="82"/>
      <c r="DK40" s="82"/>
      <c r="DL40" s="82"/>
      <c r="DM40" s="82"/>
      <c r="DN40" s="82"/>
      <c r="DO40" s="82"/>
      <c r="DP40" s="82"/>
      <c r="DQ40" s="82"/>
      <c r="DR40" s="82"/>
      <c r="DS40" s="82"/>
      <c r="DT40" s="82"/>
      <c r="DU40" s="32"/>
      <c r="DV40" s="32"/>
      <c r="DW40" s="32"/>
      <c r="DX40" s="32"/>
      <c r="DY40" s="32"/>
      <c r="DZ40" s="32"/>
      <c r="EA40" s="32"/>
      <c r="EB40" s="233" t="s">
        <v>410</v>
      </c>
      <c r="EC40" s="32"/>
      <c r="ED40" s="32"/>
      <c r="EE40" s="32"/>
      <c r="EF40" s="32"/>
      <c r="EG40" s="32"/>
      <c r="EH40" s="32"/>
      <c r="EI40" s="32"/>
      <c r="EJ40" s="32"/>
      <c r="EK40" s="32"/>
      <c r="EL40" s="32"/>
      <c r="EM40" s="32"/>
      <c r="EN40" s="32"/>
      <c r="EO40" s="32"/>
      <c r="EP40" s="32"/>
      <c r="EQ40" s="32"/>
      <c r="ER40" s="32"/>
      <c r="ES40" s="32"/>
      <c r="ET40" s="32"/>
      <c r="EU40" s="32"/>
      <c r="EV40" s="32"/>
      <c r="EW40" s="32"/>
      <c r="EX40" s="32"/>
      <c r="EY40" s="32"/>
      <c r="EZ40" s="32"/>
      <c r="FA40" s="386"/>
      <c r="FB40" s="363"/>
      <c r="FC40" s="383"/>
      <c r="FD40" s="362"/>
      <c r="FE40" s="363"/>
      <c r="FF40" s="383"/>
      <c r="FG40" s="376"/>
      <c r="FH40" s="376"/>
      <c r="FI40" s="376"/>
      <c r="FJ40" s="376"/>
      <c r="FK40" s="376"/>
      <c r="FL40" s="376"/>
      <c r="FM40" s="376"/>
      <c r="FN40" s="376"/>
      <c r="FO40" s="362"/>
      <c r="FP40" s="363"/>
      <c r="FQ40" s="363"/>
      <c r="FR40" s="363"/>
      <c r="FS40" s="363"/>
      <c r="FT40" s="363"/>
      <c r="FU40" s="363"/>
      <c r="FV40" s="363"/>
      <c r="FW40" s="363"/>
      <c r="FX40" s="363"/>
      <c r="FY40" s="363"/>
      <c r="FZ40" s="363"/>
      <c r="GA40" s="363"/>
      <c r="GB40" s="363"/>
      <c r="GC40" s="363"/>
      <c r="GD40" s="363"/>
      <c r="GE40" s="364"/>
      <c r="GF40" s="82"/>
      <c r="GG40" s="316"/>
      <c r="GH40" s="319"/>
      <c r="GI40" s="319"/>
      <c r="GJ40" s="319"/>
      <c r="GK40" s="320"/>
      <c r="GL40" s="322"/>
      <c r="GM40" s="5"/>
      <c r="GN40" s="5"/>
      <c r="GO40" s="5"/>
      <c r="GP40" s="3"/>
      <c r="GQ40" s="322"/>
      <c r="GR40" s="5"/>
      <c r="GS40" s="5"/>
      <c r="GT40" s="5"/>
      <c r="GU40" s="3"/>
      <c r="GV40" s="322"/>
      <c r="GW40" s="5"/>
      <c r="GX40" s="5"/>
      <c r="GY40" s="5"/>
      <c r="GZ40" s="3"/>
      <c r="HA40" s="322"/>
      <c r="HB40" s="5"/>
      <c r="HC40" s="5"/>
      <c r="HD40" s="5"/>
      <c r="HE40" s="5"/>
      <c r="HF40" s="304"/>
      <c r="HG40" s="307"/>
      <c r="HH40" s="307"/>
      <c r="HI40" s="307"/>
      <c r="HJ40" s="308"/>
      <c r="HK40" s="82"/>
      <c r="HL40" s="82"/>
      <c r="HM40" s="82"/>
      <c r="HN40" s="82"/>
      <c r="HO40" s="82"/>
      <c r="HP40" s="82"/>
      <c r="HQ40" s="82"/>
      <c r="HR40" s="82"/>
      <c r="HS40" s="82"/>
      <c r="HT40" s="82"/>
      <c r="HU40" s="82"/>
      <c r="HV40" s="82"/>
      <c r="HW40" s="82"/>
      <c r="HX40" s="82"/>
      <c r="HY40" s="82"/>
      <c r="HZ40" s="82"/>
      <c r="IA40" s="82"/>
      <c r="IB40" s="32"/>
      <c r="IC40" s="32"/>
    </row>
    <row r="41" spans="1:237" ht="15" customHeight="1">
      <c r="A41" s="21"/>
      <c r="B41" s="30"/>
      <c r="C41" s="22"/>
      <c r="D41" s="30"/>
      <c r="E41" s="30"/>
      <c r="F41" s="30"/>
      <c r="G41" s="30" t="s">
        <v>356</v>
      </c>
      <c r="H41" s="30"/>
      <c r="I41" s="30"/>
      <c r="J41" s="30"/>
      <c r="K41" s="30"/>
      <c r="L41" s="30"/>
      <c r="M41" s="30"/>
      <c r="N41" s="30"/>
      <c r="O41" s="30"/>
      <c r="P41" s="30"/>
      <c r="Q41" s="30" t="s">
        <v>71</v>
      </c>
      <c r="R41" s="30"/>
      <c r="S41" s="30"/>
      <c r="T41" s="30"/>
      <c r="U41" s="30"/>
      <c r="V41" s="30"/>
      <c r="W41" s="30"/>
      <c r="X41" s="30"/>
      <c r="Y41" s="30"/>
      <c r="Z41" s="30"/>
      <c r="AA41" s="30"/>
      <c r="AB41" s="30"/>
      <c r="AC41" s="22"/>
      <c r="BK41" s="16" t="s">
        <v>362</v>
      </c>
      <c r="BL41" s="17"/>
      <c r="BM41" s="17"/>
      <c r="BN41" s="17"/>
      <c r="BO41" s="18"/>
      <c r="BP41" s="441" t="s">
        <v>380</v>
      </c>
      <c r="BQ41" s="427"/>
      <c r="BR41" s="427"/>
      <c r="BS41" s="427"/>
      <c r="BT41" s="427"/>
      <c r="BU41" s="427"/>
      <c r="BV41" s="67" t="s">
        <v>148</v>
      </c>
      <c r="BW41" s="453">
        <f>BK34*BQ42/1000</f>
        <v>7200</v>
      </c>
      <c r="BX41" s="453"/>
      <c r="BY41" s="477"/>
      <c r="BZ41" s="426" t="s">
        <v>105</v>
      </c>
      <c r="CA41" s="449"/>
      <c r="CB41" s="476">
        <v>0.2</v>
      </c>
      <c r="CC41" s="426"/>
      <c r="CD41" s="426"/>
      <c r="CE41" s="476">
        <v>0.5</v>
      </c>
      <c r="CF41" s="426"/>
      <c r="CG41" s="426"/>
      <c r="CH41" s="476">
        <v>0.3</v>
      </c>
      <c r="CI41" s="426"/>
      <c r="CJ41" s="426"/>
      <c r="CK41" s="476">
        <v>1</v>
      </c>
      <c r="CL41" s="426"/>
      <c r="CM41" s="449"/>
      <c r="CP41" s="32"/>
      <c r="CQ41" s="32"/>
      <c r="CR41" s="32"/>
      <c r="CS41" s="32"/>
      <c r="CT41" s="32"/>
      <c r="CU41" s="32"/>
      <c r="CV41" s="32"/>
      <c r="CW41" s="32"/>
      <c r="CX41" s="32"/>
      <c r="CY41" s="32"/>
      <c r="CZ41" s="32"/>
      <c r="DA41" s="82"/>
      <c r="DB41" s="82"/>
      <c r="DC41" s="82"/>
      <c r="DD41" s="82"/>
      <c r="DE41" s="82"/>
      <c r="DF41" s="82"/>
      <c r="DG41" s="82"/>
      <c r="DH41" s="82"/>
      <c r="DI41" s="82"/>
      <c r="DJ41" s="82"/>
      <c r="DK41" s="82"/>
      <c r="DL41" s="82"/>
      <c r="DM41" s="82"/>
      <c r="DN41" s="82"/>
      <c r="DO41" s="82"/>
      <c r="DP41" s="82"/>
      <c r="DQ41" s="82"/>
      <c r="DR41" s="82"/>
      <c r="DS41" s="82"/>
      <c r="DT41" s="82"/>
      <c r="DU41" s="32"/>
      <c r="DV41" s="32"/>
      <c r="DW41" s="32"/>
      <c r="DX41" s="32"/>
      <c r="DY41" s="32"/>
      <c r="DZ41" s="32"/>
      <c r="EA41" s="32"/>
      <c r="EB41" s="32"/>
      <c r="EC41" s="234" t="s">
        <v>25</v>
      </c>
      <c r="ED41" s="32"/>
      <c r="EE41" s="32"/>
      <c r="EF41" s="32"/>
      <c r="EG41" s="32"/>
      <c r="EH41" s="32"/>
      <c r="EI41" s="32"/>
      <c r="EJ41" s="32"/>
      <c r="EK41" s="32"/>
      <c r="EL41" s="32"/>
      <c r="EM41" s="32"/>
      <c r="EN41" s="32"/>
      <c r="EO41" s="32"/>
      <c r="EP41" s="32"/>
      <c r="EQ41" s="32"/>
      <c r="ER41" s="32"/>
      <c r="ES41" s="32"/>
      <c r="ET41" s="32"/>
      <c r="EU41" s="32"/>
      <c r="EV41" s="32"/>
      <c r="EW41" s="32"/>
      <c r="EX41" s="32"/>
      <c r="EY41" s="32"/>
      <c r="EZ41" s="32"/>
      <c r="FA41" s="147" t="s">
        <v>208</v>
      </c>
      <c r="FB41" s="148"/>
      <c r="FC41" s="148"/>
      <c r="FD41" s="148"/>
      <c r="FE41" s="148"/>
      <c r="FF41" s="148"/>
      <c r="FG41" s="148"/>
      <c r="FH41" s="148"/>
      <c r="FI41" s="148"/>
      <c r="FJ41" s="148"/>
      <c r="FK41" s="148"/>
      <c r="FL41" s="148"/>
      <c r="FM41" s="148"/>
      <c r="FN41" s="149"/>
      <c r="FO41" s="150"/>
      <c r="FP41" s="148"/>
      <c r="FQ41" s="148"/>
      <c r="FR41" s="148"/>
      <c r="FS41" s="148"/>
      <c r="FT41" s="148"/>
      <c r="FU41" s="148"/>
      <c r="FV41" s="148"/>
      <c r="FW41" s="148"/>
      <c r="FX41" s="148"/>
      <c r="FY41" s="148"/>
      <c r="FZ41" s="148"/>
      <c r="GA41" s="148"/>
      <c r="GB41" s="148"/>
      <c r="GC41" s="148"/>
      <c r="GD41" s="148"/>
      <c r="GE41" s="151"/>
      <c r="GF41" s="82"/>
      <c r="GG41" s="152"/>
      <c r="GH41" s="309">
        <f>SUM(GH31:GK40)</f>
        <v>3082</v>
      </c>
      <c r="GI41" s="309"/>
      <c r="GJ41" s="309"/>
      <c r="GK41" s="310"/>
      <c r="GL41" s="145"/>
      <c r="GM41" s="311">
        <v>0</v>
      </c>
      <c r="GN41" s="311"/>
      <c r="GO41" s="311"/>
      <c r="GP41" s="312"/>
      <c r="GQ41" s="145"/>
      <c r="GR41" s="311">
        <v>750</v>
      </c>
      <c r="GS41" s="311"/>
      <c r="GT41" s="311"/>
      <c r="GU41" s="312"/>
      <c r="GV41" s="145"/>
      <c r="GW41" s="309">
        <f>SUM(GW35:GZ40)</f>
        <v>962</v>
      </c>
      <c r="GX41" s="309"/>
      <c r="GY41" s="309"/>
      <c r="GZ41" s="310"/>
      <c r="HA41" s="145"/>
      <c r="HB41" s="311">
        <v>0</v>
      </c>
      <c r="HC41" s="311"/>
      <c r="HD41" s="311"/>
      <c r="HE41" s="312"/>
      <c r="HF41" s="146"/>
      <c r="HG41" s="313">
        <f>SUM(HG31:HJ40)</f>
        <v>1370</v>
      </c>
      <c r="HH41" s="313"/>
      <c r="HI41" s="313"/>
      <c r="HJ41" s="314"/>
      <c r="HK41" s="82"/>
      <c r="HL41" s="82"/>
      <c r="HM41" s="82"/>
      <c r="HN41" s="82"/>
      <c r="HO41" s="82"/>
      <c r="HP41" s="82"/>
      <c r="HQ41" s="82"/>
      <c r="HR41" s="82"/>
      <c r="HS41" s="82"/>
      <c r="HT41" s="82"/>
      <c r="HU41" s="82"/>
      <c r="HV41" s="82"/>
      <c r="HW41" s="82"/>
      <c r="HX41" s="82"/>
      <c r="HY41" s="82"/>
      <c r="HZ41" s="82"/>
      <c r="IA41" s="82"/>
      <c r="IB41" s="32"/>
      <c r="IC41" s="32"/>
    </row>
    <row r="42" spans="1:237" ht="15" customHeight="1">
      <c r="A42" s="21"/>
      <c r="B42" s="30"/>
      <c r="C42" s="22"/>
      <c r="D42" s="30"/>
      <c r="E42" s="30"/>
      <c r="F42" s="30"/>
      <c r="G42" s="30" t="s">
        <v>51</v>
      </c>
      <c r="H42" s="30"/>
      <c r="I42" s="30"/>
      <c r="J42" s="30"/>
      <c r="K42" s="30"/>
      <c r="L42" s="30"/>
      <c r="M42" s="30"/>
      <c r="N42" s="30"/>
      <c r="O42" s="30"/>
      <c r="P42" s="30"/>
      <c r="Q42" s="30" t="s">
        <v>33</v>
      </c>
      <c r="R42" s="30"/>
      <c r="S42" s="30"/>
      <c r="T42" s="30"/>
      <c r="U42" s="30"/>
      <c r="V42" s="30"/>
      <c r="W42" s="30"/>
      <c r="X42" s="30"/>
      <c r="Y42" s="30"/>
      <c r="Z42" s="30"/>
      <c r="AA42" s="30"/>
      <c r="AB42" s="30"/>
      <c r="AC42" s="22"/>
      <c r="BK42" s="19"/>
      <c r="BL42" s="28"/>
      <c r="BM42" s="28"/>
      <c r="BN42" s="28"/>
      <c r="BO42" s="20"/>
      <c r="BP42" s="19" t="s">
        <v>168</v>
      </c>
      <c r="BQ42" s="428">
        <v>300</v>
      </c>
      <c r="BR42" s="428"/>
      <c r="BS42" s="28" t="s">
        <v>355</v>
      </c>
      <c r="BT42" s="28"/>
      <c r="BU42" s="28"/>
      <c r="BV42" s="70"/>
      <c r="BW42" s="454"/>
      <c r="BX42" s="454"/>
      <c r="BY42" s="478"/>
      <c r="BZ42" s="426" t="s">
        <v>135</v>
      </c>
      <c r="CA42" s="449"/>
      <c r="CB42" s="463">
        <f>$BW$41*CB41</f>
        <v>1440</v>
      </c>
      <c r="CC42" s="464"/>
      <c r="CD42" s="465"/>
      <c r="CE42" s="463">
        <f>$BW$41*CE41</f>
        <v>3600</v>
      </c>
      <c r="CF42" s="464"/>
      <c r="CG42" s="465"/>
      <c r="CH42" s="463">
        <f>$BW$41*CH41</f>
        <v>2160</v>
      </c>
      <c r="CI42" s="464"/>
      <c r="CJ42" s="465"/>
      <c r="CK42" s="463">
        <f>$BW$41*CK41</f>
        <v>7200</v>
      </c>
      <c r="CL42" s="464"/>
      <c r="CM42" s="465"/>
      <c r="CP42" s="32"/>
      <c r="CQ42" s="32"/>
      <c r="CR42" s="32"/>
      <c r="CS42" s="32"/>
      <c r="CT42" s="32"/>
      <c r="CU42" s="32"/>
      <c r="CV42" s="32"/>
      <c r="CW42" s="32"/>
      <c r="CX42" s="32"/>
      <c r="CY42" s="32"/>
      <c r="CZ42" s="32"/>
      <c r="DA42" s="82"/>
      <c r="DB42" s="82"/>
      <c r="DC42" s="82"/>
      <c r="DD42" s="82"/>
      <c r="DE42" s="82"/>
      <c r="DF42" s="82"/>
      <c r="DG42" s="82"/>
      <c r="DH42" s="82"/>
      <c r="DI42" s="82"/>
      <c r="DJ42" s="82"/>
      <c r="DK42" s="82"/>
      <c r="DL42" s="82"/>
      <c r="DM42" s="82"/>
      <c r="DN42" s="82"/>
      <c r="DO42" s="82"/>
      <c r="DP42" s="82"/>
      <c r="DQ42" s="82"/>
      <c r="DR42" s="82"/>
      <c r="DS42" s="82"/>
      <c r="DT42" s="82"/>
      <c r="DU42" s="32"/>
      <c r="DV42" s="32"/>
      <c r="DW42" s="32"/>
      <c r="DX42" s="32"/>
      <c r="DY42" s="32"/>
      <c r="DZ42" s="32"/>
      <c r="EA42" s="32"/>
      <c r="EB42" s="32"/>
      <c r="EC42" s="32"/>
      <c r="ED42" s="32"/>
      <c r="EE42" s="32"/>
      <c r="EF42" s="32"/>
      <c r="EG42" s="32"/>
      <c r="EH42" s="32"/>
      <c r="EI42" s="32"/>
      <c r="EJ42" s="32"/>
      <c r="EK42" s="32"/>
      <c r="EL42" s="32"/>
      <c r="EM42" s="32"/>
      <c r="EN42" s="32"/>
      <c r="EO42" s="32"/>
      <c r="EP42" s="32"/>
      <c r="EQ42" s="32"/>
      <c r="ER42" s="32"/>
      <c r="ES42" s="32"/>
      <c r="ET42" s="32"/>
      <c r="EU42" s="32"/>
      <c r="EV42" s="32"/>
      <c r="EW42" s="32"/>
      <c r="EX42" s="32"/>
      <c r="EY42" s="32"/>
      <c r="EZ42" s="32"/>
      <c r="FA42" s="82"/>
      <c r="FB42" s="82"/>
      <c r="FC42" s="82"/>
      <c r="FD42" s="82"/>
      <c r="FE42" s="82"/>
      <c r="FF42" s="82"/>
      <c r="FG42" s="82"/>
      <c r="FH42" s="82"/>
      <c r="FI42" s="82"/>
      <c r="FJ42" s="82"/>
      <c r="FK42" s="82"/>
      <c r="FL42" s="82"/>
      <c r="FM42" s="82"/>
      <c r="FN42" s="82"/>
      <c r="FO42" s="82"/>
      <c r="FP42" s="82"/>
      <c r="FQ42" s="82"/>
      <c r="FR42" s="82"/>
      <c r="FS42" s="82"/>
      <c r="FT42" s="82"/>
      <c r="FU42" s="82"/>
      <c r="FV42" s="82"/>
      <c r="FW42" s="82"/>
      <c r="FX42" s="82"/>
      <c r="FY42" s="82"/>
      <c r="FZ42" s="82"/>
      <c r="GA42" s="82"/>
      <c r="GB42" s="82"/>
      <c r="GC42" s="82"/>
      <c r="GD42" s="82"/>
      <c r="GE42" s="82"/>
      <c r="GF42" s="82"/>
      <c r="GG42" s="82"/>
      <c r="GH42" s="82"/>
      <c r="GI42" s="82"/>
      <c r="GJ42" s="82"/>
      <c r="GK42" s="82"/>
      <c r="GL42" s="82"/>
      <c r="GM42" s="82"/>
      <c r="GN42" s="82"/>
      <c r="GO42" s="82"/>
      <c r="GP42" s="82"/>
      <c r="GQ42" s="82"/>
      <c r="GR42" s="82"/>
      <c r="GS42" s="82"/>
      <c r="GT42" s="82"/>
      <c r="GU42" s="82"/>
      <c r="GV42" s="82"/>
      <c r="GW42" s="82"/>
      <c r="GX42" s="82"/>
      <c r="GY42" s="82"/>
      <c r="GZ42" s="82"/>
      <c r="HA42" s="82"/>
      <c r="HB42" s="82"/>
      <c r="HC42" s="82"/>
      <c r="HD42" s="82"/>
      <c r="HE42" s="82"/>
      <c r="HF42" s="82"/>
      <c r="HG42" s="82"/>
      <c r="HH42" s="82"/>
      <c r="HI42" s="82"/>
      <c r="HJ42" s="82"/>
      <c r="HK42" s="82"/>
      <c r="HL42" s="82"/>
      <c r="HM42" s="82"/>
      <c r="HN42" s="82"/>
      <c r="HO42" s="82"/>
      <c r="HP42" s="82"/>
      <c r="HQ42" s="82"/>
      <c r="HR42" s="82"/>
      <c r="HS42" s="82"/>
      <c r="HT42" s="82"/>
      <c r="HU42" s="82"/>
      <c r="HV42" s="82"/>
      <c r="HW42" s="82"/>
      <c r="HX42" s="82"/>
      <c r="HY42" s="82"/>
      <c r="HZ42" s="82"/>
      <c r="IA42" s="82"/>
      <c r="IB42" s="32"/>
      <c r="IC42" s="32"/>
    </row>
    <row r="43" spans="1:237" ht="15" customHeight="1">
      <c r="A43" s="21"/>
      <c r="B43" s="30"/>
      <c r="C43" s="22"/>
      <c r="D43" s="30"/>
      <c r="E43" s="30" t="s">
        <v>249</v>
      </c>
      <c r="F43" s="30"/>
      <c r="G43" s="30"/>
      <c r="H43" s="30"/>
      <c r="I43" s="30"/>
      <c r="J43" s="30"/>
      <c r="K43" s="30"/>
      <c r="L43" s="30"/>
      <c r="M43" s="30"/>
      <c r="N43" s="30"/>
      <c r="O43" s="30"/>
      <c r="P43" s="30"/>
      <c r="Q43" s="30"/>
      <c r="R43" s="30"/>
      <c r="S43" s="30"/>
      <c r="T43" s="30"/>
      <c r="U43" s="30"/>
      <c r="V43" s="30"/>
      <c r="W43" s="30"/>
      <c r="X43" s="30"/>
      <c r="Y43" s="30"/>
      <c r="Z43" s="30"/>
      <c r="AA43" s="30"/>
      <c r="AB43" s="30"/>
      <c r="AC43" s="22"/>
      <c r="BK43" s="16" t="s">
        <v>324</v>
      </c>
      <c r="BL43" s="17"/>
      <c r="BM43" s="17"/>
      <c r="BN43" s="17"/>
      <c r="BO43" s="18"/>
      <c r="BP43" s="441" t="s">
        <v>310</v>
      </c>
      <c r="BQ43" s="427"/>
      <c r="BR43" s="427"/>
      <c r="BS43" s="427"/>
      <c r="BT43" s="427"/>
      <c r="BU43" s="451"/>
      <c r="BV43" s="21"/>
      <c r="BW43" s="459">
        <f>BT34*BQ44/1000</f>
        <v>1200</v>
      </c>
      <c r="BX43" s="459"/>
      <c r="BY43" s="460"/>
      <c r="BZ43" s="448" t="s">
        <v>105</v>
      </c>
      <c r="CA43" s="449"/>
      <c r="CB43" s="476">
        <v>0.4</v>
      </c>
      <c r="CC43" s="426"/>
      <c r="CD43" s="426"/>
      <c r="CE43" s="476">
        <v>0.4</v>
      </c>
      <c r="CF43" s="426"/>
      <c r="CG43" s="426"/>
      <c r="CH43" s="476">
        <v>0.2</v>
      </c>
      <c r="CI43" s="426"/>
      <c r="CJ43" s="426"/>
      <c r="CK43" s="476">
        <v>1</v>
      </c>
      <c r="CL43" s="426"/>
      <c r="CM43" s="449"/>
      <c r="CP43" s="32"/>
      <c r="CQ43" s="32"/>
      <c r="CR43" s="32"/>
      <c r="CS43" s="32"/>
      <c r="CT43" s="32"/>
      <c r="CU43" s="32"/>
      <c r="CV43" s="32"/>
      <c r="CW43" s="32"/>
      <c r="CX43" s="32"/>
      <c r="CY43" s="32"/>
      <c r="CZ43" s="32"/>
      <c r="DA43" s="82"/>
      <c r="DB43" s="82"/>
      <c r="DC43" s="82"/>
      <c r="DD43" s="82"/>
      <c r="DE43" s="82"/>
      <c r="DF43" s="82"/>
      <c r="DG43" s="82"/>
      <c r="DH43" s="82"/>
      <c r="DI43" s="82"/>
      <c r="DJ43" s="82"/>
      <c r="DK43" s="82"/>
      <c r="DL43" s="82"/>
      <c r="DM43" s="82"/>
      <c r="DN43" s="82"/>
      <c r="DO43" s="82"/>
      <c r="DP43" s="82"/>
      <c r="DQ43" s="82"/>
      <c r="DR43" s="82"/>
      <c r="DS43" s="82"/>
      <c r="DT43" s="82"/>
      <c r="DU43" s="32"/>
      <c r="DV43" s="32"/>
      <c r="DW43" s="32"/>
      <c r="DX43" s="32"/>
      <c r="DY43" s="32"/>
      <c r="DZ43" s="32"/>
      <c r="EA43" s="32"/>
      <c r="EB43" s="32"/>
      <c r="EC43" s="32"/>
      <c r="ED43" s="32"/>
      <c r="EE43" s="32"/>
      <c r="EF43" s="32"/>
      <c r="EG43" s="32"/>
      <c r="EH43" s="32"/>
      <c r="EI43" s="32"/>
      <c r="EJ43" s="32"/>
      <c r="EK43" s="32"/>
      <c r="EL43" s="32"/>
      <c r="EM43" s="32"/>
      <c r="EN43" s="32"/>
      <c r="EO43" s="32"/>
      <c r="EP43" s="32"/>
      <c r="EQ43" s="32"/>
      <c r="ER43" s="32"/>
      <c r="ES43" s="32"/>
      <c r="ET43" s="32"/>
      <c r="EU43" s="32"/>
      <c r="EV43" s="32"/>
      <c r="EW43" s="32"/>
      <c r="EX43" s="32"/>
      <c r="EY43" s="32"/>
      <c r="EZ43" s="32"/>
      <c r="FA43" s="82"/>
      <c r="FB43" s="82"/>
      <c r="FC43" s="82"/>
      <c r="FD43" s="82"/>
      <c r="FE43" s="82"/>
      <c r="FF43" s="82"/>
      <c r="FG43" s="82"/>
      <c r="FH43" s="82"/>
      <c r="FI43" s="82"/>
      <c r="FJ43" s="82"/>
      <c r="FK43" s="82"/>
      <c r="FL43" s="82"/>
      <c r="FM43" s="82"/>
      <c r="FN43" s="82"/>
      <c r="FO43" s="82"/>
      <c r="FP43" s="82"/>
      <c r="FQ43" s="82"/>
      <c r="FR43" s="82"/>
      <c r="FS43" s="82"/>
      <c r="FT43" s="82"/>
      <c r="FU43" s="82"/>
      <c r="FV43" s="82"/>
      <c r="FW43" s="82"/>
      <c r="FX43" s="82"/>
      <c r="FY43" s="82"/>
      <c r="FZ43" s="82"/>
      <c r="GA43" s="82"/>
      <c r="GB43" s="82"/>
      <c r="GC43" s="82"/>
      <c r="GD43" s="82"/>
      <c r="GE43" s="82"/>
      <c r="GF43" s="82"/>
      <c r="GG43" s="82"/>
      <c r="GH43" s="82"/>
      <c r="GI43" s="82"/>
      <c r="GJ43" s="82"/>
      <c r="GK43" s="82"/>
      <c r="GL43" s="82"/>
      <c r="GM43" s="82"/>
      <c r="GN43" s="82"/>
      <c r="GO43" s="82"/>
      <c r="GP43" s="82"/>
      <c r="GQ43" s="82"/>
      <c r="GR43" s="82"/>
      <c r="GS43" s="82"/>
      <c r="GT43" s="82"/>
      <c r="GU43" s="82"/>
      <c r="GV43" s="82"/>
      <c r="GW43" s="82"/>
      <c r="GX43" s="82"/>
      <c r="GY43" s="82"/>
      <c r="GZ43" s="82"/>
      <c r="HA43" s="82"/>
      <c r="HB43" s="82"/>
      <c r="HC43" s="82"/>
      <c r="HD43" s="82"/>
      <c r="HE43" s="82"/>
      <c r="HF43" s="82"/>
      <c r="HG43" s="82"/>
      <c r="HH43" s="82"/>
      <c r="HI43" s="82"/>
      <c r="HJ43" s="82"/>
      <c r="HK43" s="82"/>
      <c r="HL43" s="82"/>
      <c r="HM43" s="82"/>
      <c r="HN43" s="82"/>
      <c r="HO43" s="82"/>
      <c r="HP43" s="82"/>
      <c r="HQ43" s="82"/>
      <c r="HR43" s="82"/>
      <c r="HS43" s="82"/>
      <c r="HT43" s="82"/>
      <c r="HU43" s="82"/>
      <c r="HV43" s="82"/>
      <c r="HW43" s="82"/>
      <c r="HX43" s="82"/>
      <c r="HY43" s="82"/>
      <c r="HZ43" s="82"/>
      <c r="IA43" s="82"/>
      <c r="IB43" s="32"/>
      <c r="IC43" s="32"/>
    </row>
    <row r="44" spans="1:237" ht="15" customHeight="1">
      <c r="A44" s="21"/>
      <c r="B44" s="30"/>
      <c r="C44" s="22"/>
      <c r="D44" s="30"/>
      <c r="E44" s="30" t="s">
        <v>405</v>
      </c>
      <c r="F44" s="30"/>
      <c r="G44" s="30"/>
      <c r="H44" s="30"/>
      <c r="I44" s="30"/>
      <c r="J44" s="30"/>
      <c r="K44" s="30"/>
      <c r="L44" s="30"/>
      <c r="M44" s="30"/>
      <c r="N44" s="30"/>
      <c r="O44" s="30"/>
      <c r="P44" s="30"/>
      <c r="Q44" s="30"/>
      <c r="R44" s="30"/>
      <c r="S44" s="30"/>
      <c r="T44" s="30"/>
      <c r="U44" s="30"/>
      <c r="V44" s="30"/>
      <c r="W44" s="30"/>
      <c r="X44" s="30"/>
      <c r="Y44" s="30"/>
      <c r="Z44" s="30"/>
      <c r="AA44" s="30"/>
      <c r="AB44" s="30"/>
      <c r="AC44" s="22"/>
      <c r="BK44" s="19"/>
      <c r="BL44" s="28"/>
      <c r="BM44" s="28"/>
      <c r="BN44" s="28"/>
      <c r="BO44" s="20"/>
      <c r="BP44" s="19" t="s">
        <v>168</v>
      </c>
      <c r="BQ44" s="428">
        <v>200</v>
      </c>
      <c r="BR44" s="428"/>
      <c r="BS44" s="28" t="s">
        <v>355</v>
      </c>
      <c r="BT44" s="28"/>
      <c r="BU44" s="20"/>
      <c r="BV44" s="19"/>
      <c r="BW44" s="479"/>
      <c r="BX44" s="479"/>
      <c r="BY44" s="480"/>
      <c r="BZ44" s="448" t="s">
        <v>135</v>
      </c>
      <c r="CA44" s="449"/>
      <c r="CB44" s="463">
        <f>$BW$43*CB43</f>
        <v>480</v>
      </c>
      <c r="CC44" s="464"/>
      <c r="CD44" s="465"/>
      <c r="CE44" s="463">
        <f>$BW$43*CE43</f>
        <v>480</v>
      </c>
      <c r="CF44" s="464"/>
      <c r="CG44" s="465"/>
      <c r="CH44" s="463">
        <f>$BW$43*CH43</f>
        <v>240</v>
      </c>
      <c r="CI44" s="464"/>
      <c r="CJ44" s="465"/>
      <c r="CK44" s="463">
        <f>$BW$43*CK43</f>
        <v>1200</v>
      </c>
      <c r="CL44" s="464"/>
      <c r="CM44" s="465"/>
      <c r="CP44" s="32"/>
      <c r="CQ44" s="32"/>
      <c r="CR44" s="32"/>
      <c r="CS44" s="32"/>
      <c r="CT44" s="32"/>
      <c r="CU44" s="32"/>
      <c r="CV44" s="32"/>
      <c r="CW44" s="32"/>
      <c r="CX44" s="32"/>
      <c r="CY44" s="32"/>
      <c r="CZ44" s="32"/>
      <c r="DA44" s="82"/>
      <c r="DB44" s="82"/>
      <c r="DC44" s="82"/>
      <c r="DD44" s="82"/>
      <c r="DE44" s="82"/>
      <c r="DF44" s="82"/>
      <c r="DG44" s="82"/>
      <c r="DH44" s="82"/>
      <c r="DI44" s="82"/>
      <c r="DJ44" s="82"/>
      <c r="DK44" s="82"/>
      <c r="DL44" s="82"/>
      <c r="DM44" s="82"/>
      <c r="DN44" s="82"/>
      <c r="DO44" s="82"/>
      <c r="DP44" s="82"/>
      <c r="DQ44" s="82"/>
      <c r="DR44" s="82"/>
      <c r="DS44" s="82"/>
      <c r="DT44" s="82"/>
      <c r="DU44" s="32"/>
      <c r="DV44" s="32"/>
      <c r="DW44" s="32"/>
      <c r="DX44" s="32"/>
      <c r="DY44" s="32"/>
      <c r="DZ44" s="32"/>
      <c r="EA44" s="32"/>
      <c r="EB44" s="32"/>
      <c r="EC44" s="32"/>
      <c r="ED44" s="32"/>
      <c r="EE44" s="32"/>
      <c r="EF44" s="32"/>
      <c r="EG44" s="32"/>
      <c r="EH44" s="32"/>
      <c r="EI44" s="32"/>
      <c r="EJ44" s="32"/>
      <c r="EK44" s="32"/>
      <c r="EL44" s="32"/>
      <c r="EM44" s="32"/>
      <c r="EN44" s="32"/>
      <c r="EO44" s="32"/>
      <c r="EP44" s="32"/>
      <c r="EQ44" s="32"/>
      <c r="ER44" s="32"/>
      <c r="ES44" s="32"/>
      <c r="ET44" s="32"/>
      <c r="EU44" s="32"/>
      <c r="EV44" s="32"/>
      <c r="EW44" s="32"/>
      <c r="EX44" s="32"/>
      <c r="EY44" s="32"/>
      <c r="EZ44" s="32"/>
      <c r="FA44" s="82"/>
      <c r="FB44" s="82"/>
      <c r="FC44" s="82"/>
      <c r="FD44" s="82"/>
      <c r="FE44" s="82"/>
      <c r="FF44" s="82"/>
      <c r="FG44" s="82"/>
      <c r="FH44" s="82"/>
      <c r="FI44" s="82"/>
      <c r="FJ44" s="82"/>
      <c r="FK44" s="82"/>
      <c r="FL44" s="82"/>
      <c r="FM44" s="82"/>
      <c r="FN44" s="82"/>
      <c r="FO44" s="82"/>
      <c r="FP44" s="82"/>
      <c r="FQ44" s="82"/>
      <c r="FR44" s="82"/>
      <c r="FS44" s="82"/>
      <c r="FT44" s="82"/>
      <c r="FU44" s="82"/>
      <c r="FV44" s="82"/>
      <c r="FW44" s="82"/>
      <c r="FX44" s="82"/>
      <c r="FY44" s="82"/>
      <c r="FZ44" s="82"/>
      <c r="GA44" s="82"/>
      <c r="GB44" s="82"/>
      <c r="GC44" s="82"/>
      <c r="GD44" s="82"/>
      <c r="GE44" s="82"/>
      <c r="GF44" s="82"/>
      <c r="GG44" s="82"/>
      <c r="GH44" s="82"/>
      <c r="GI44" s="82"/>
      <c r="GJ44" s="82"/>
      <c r="GK44" s="82"/>
      <c r="GL44" s="82"/>
      <c r="GM44" s="82"/>
      <c r="GN44" s="82"/>
      <c r="GO44" s="82"/>
      <c r="GP44" s="82"/>
      <c r="GQ44" s="82"/>
      <c r="GR44" s="82"/>
      <c r="GS44" s="82"/>
      <c r="GT44" s="82"/>
      <c r="GU44" s="82"/>
      <c r="GV44" s="82"/>
      <c r="GW44" s="82"/>
      <c r="GX44" s="82"/>
      <c r="GY44" s="82"/>
      <c r="GZ44" s="82"/>
      <c r="HA44" s="82"/>
      <c r="HB44" s="82"/>
      <c r="HC44" s="82"/>
      <c r="HD44" s="82"/>
      <c r="HE44" s="82"/>
      <c r="HF44" s="82"/>
      <c r="HG44" s="82"/>
      <c r="HH44" s="82"/>
      <c r="HI44" s="82"/>
      <c r="HJ44" s="82"/>
      <c r="HK44" s="82"/>
      <c r="HL44" s="82"/>
      <c r="HM44" s="82"/>
      <c r="HN44" s="82"/>
      <c r="HO44" s="82"/>
      <c r="HP44" s="82"/>
      <c r="HQ44" s="82"/>
      <c r="HR44" s="82"/>
      <c r="HS44" s="82"/>
      <c r="HT44" s="82"/>
      <c r="HU44" s="82"/>
      <c r="HV44" s="82"/>
      <c r="HW44" s="82"/>
      <c r="HX44" s="82"/>
      <c r="HY44" s="82"/>
      <c r="HZ44" s="82"/>
      <c r="IA44" s="82"/>
      <c r="IB44" s="32"/>
      <c r="IC44" s="32"/>
    </row>
    <row r="45" spans="1:237" ht="15" customHeight="1">
      <c r="A45" s="21"/>
      <c r="B45" s="30"/>
      <c r="C45" s="22"/>
      <c r="D45" s="30" t="s">
        <v>214</v>
      </c>
      <c r="E45" s="30"/>
      <c r="F45" s="30"/>
      <c r="G45" s="30"/>
      <c r="H45" s="30"/>
      <c r="I45" s="30"/>
      <c r="J45" s="30"/>
      <c r="K45" s="30"/>
      <c r="L45" s="30"/>
      <c r="M45" s="30"/>
      <c r="N45" s="30"/>
      <c r="O45" s="30"/>
      <c r="P45" s="30"/>
      <c r="Q45" s="30"/>
      <c r="R45" s="30"/>
      <c r="S45" s="30"/>
      <c r="T45" s="30"/>
      <c r="U45" s="30"/>
      <c r="V45" s="30"/>
      <c r="W45" s="30"/>
      <c r="X45" s="30"/>
      <c r="Y45" s="30"/>
      <c r="Z45" s="30"/>
      <c r="AA45" s="30"/>
      <c r="AB45" s="30"/>
      <c r="AC45" s="22"/>
      <c r="BK45" s="16" t="s">
        <v>326</v>
      </c>
      <c r="BL45" s="17"/>
      <c r="BM45" s="17"/>
      <c r="BN45" s="17"/>
      <c r="BO45" s="18"/>
      <c r="BP45" s="16"/>
      <c r="BQ45" s="17"/>
      <c r="BR45" s="17"/>
      <c r="BS45" s="17"/>
      <c r="BT45" s="17"/>
      <c r="BU45" s="18"/>
      <c r="BV45" s="16"/>
      <c r="BW45" s="17"/>
      <c r="BX45" s="17"/>
      <c r="BY45" s="18"/>
      <c r="BZ45" s="441" t="s">
        <v>135</v>
      </c>
      <c r="CA45" s="451"/>
      <c r="CB45" s="16"/>
      <c r="CC45" s="17"/>
      <c r="CD45" s="17"/>
      <c r="CE45" s="67" t="s">
        <v>176</v>
      </c>
      <c r="CF45" s="68"/>
      <c r="CG45" s="69"/>
      <c r="CH45" s="17"/>
      <c r="CI45" s="17"/>
      <c r="CJ45" s="18"/>
      <c r="CK45" s="16"/>
      <c r="CL45" s="17"/>
      <c r="CM45" s="18"/>
      <c r="CP45" s="32"/>
      <c r="CQ45" s="32"/>
      <c r="CR45" s="32"/>
      <c r="CS45" s="32"/>
      <c r="CT45" s="32"/>
      <c r="CU45" s="32"/>
      <c r="CV45" s="32"/>
      <c r="CW45" s="32"/>
      <c r="CX45" s="32"/>
      <c r="CY45" s="32"/>
      <c r="CZ45" s="32"/>
      <c r="DA45" s="82"/>
      <c r="DB45" s="82"/>
      <c r="DC45" s="82"/>
      <c r="DD45" s="82"/>
      <c r="DE45" s="82"/>
      <c r="DF45" s="82"/>
      <c r="DG45" s="82"/>
      <c r="DH45" s="82"/>
      <c r="DI45" s="82"/>
      <c r="DJ45" s="82"/>
      <c r="DK45" s="82"/>
      <c r="DL45" s="82"/>
      <c r="DM45" s="82"/>
      <c r="DN45" s="82"/>
      <c r="DO45" s="82"/>
      <c r="DP45" s="82"/>
      <c r="DQ45" s="82"/>
      <c r="DR45" s="82"/>
      <c r="DS45" s="82"/>
      <c r="DT45" s="82"/>
      <c r="DU45" s="32"/>
      <c r="DV45" s="32"/>
      <c r="DW45" s="32"/>
      <c r="DX45" s="32"/>
      <c r="DY45" s="32"/>
      <c r="DZ45" s="32"/>
      <c r="EA45" s="32"/>
      <c r="EB45" s="32"/>
      <c r="EC45" s="32"/>
      <c r="ED45" s="32"/>
      <c r="EE45" s="32"/>
      <c r="EF45" s="32"/>
      <c r="EG45" s="32"/>
      <c r="EH45" s="32"/>
      <c r="EI45" s="32"/>
      <c r="EJ45" s="32"/>
      <c r="EK45" s="32"/>
      <c r="EL45" s="32"/>
      <c r="EM45" s="32"/>
      <c r="EN45" s="32"/>
      <c r="EO45" s="32"/>
      <c r="EP45" s="32"/>
      <c r="EQ45" s="32"/>
      <c r="ER45" s="32"/>
      <c r="ES45" s="32"/>
      <c r="ET45" s="32"/>
      <c r="EU45" s="32"/>
      <c r="EV45" s="32"/>
      <c r="EW45" s="32"/>
      <c r="EX45" s="32"/>
      <c r="EY45" s="32"/>
      <c r="EZ45" s="32"/>
      <c r="FA45" s="82"/>
      <c r="FB45" s="82"/>
      <c r="FC45" s="82"/>
      <c r="FD45" s="82"/>
      <c r="FE45" s="82"/>
      <c r="FF45" s="82"/>
      <c r="FG45" s="82"/>
      <c r="FH45" s="82"/>
      <c r="FI45" s="82"/>
      <c r="FJ45" s="82"/>
      <c r="FK45" s="82"/>
      <c r="FL45" s="82"/>
      <c r="FM45" s="82"/>
      <c r="FN45" s="82"/>
      <c r="FO45" s="82"/>
      <c r="FP45" s="82"/>
      <c r="FQ45" s="82"/>
      <c r="FR45" s="82"/>
      <c r="FS45" s="82"/>
      <c r="FT45" s="82"/>
      <c r="FU45" s="82"/>
      <c r="FV45" s="82"/>
      <c r="FW45" s="82"/>
      <c r="FX45" s="82"/>
      <c r="FY45" s="82"/>
      <c r="FZ45" s="82"/>
      <c r="GA45" s="82"/>
      <c r="GB45" s="82"/>
      <c r="GC45" s="82"/>
      <c r="GD45" s="82"/>
      <c r="GE45" s="82"/>
      <c r="GF45" s="82"/>
      <c r="GG45" s="82"/>
      <c r="GH45" s="82"/>
      <c r="GI45" s="82"/>
      <c r="GJ45" s="82"/>
      <c r="GK45" s="82"/>
      <c r="GL45" s="82"/>
      <c r="GM45" s="82"/>
      <c r="GN45" s="82"/>
      <c r="GO45" s="82"/>
      <c r="GP45" s="82"/>
      <c r="GQ45" s="82"/>
      <c r="GR45" s="82"/>
      <c r="GS45" s="82"/>
      <c r="GT45" s="82"/>
      <c r="GU45" s="82"/>
      <c r="GV45" s="82"/>
      <c r="GW45" s="82"/>
      <c r="GX45" s="82"/>
      <c r="GY45" s="82"/>
      <c r="GZ45" s="82"/>
      <c r="HA45" s="82"/>
      <c r="HB45" s="82"/>
      <c r="HC45" s="82"/>
      <c r="HD45" s="82"/>
      <c r="HE45" s="82"/>
      <c r="HF45" s="82"/>
      <c r="HG45" s="82"/>
      <c r="HH45" s="82"/>
      <c r="HI45" s="82"/>
      <c r="HJ45" s="82"/>
      <c r="HK45" s="82"/>
      <c r="HL45" s="82"/>
      <c r="HM45" s="82"/>
      <c r="HN45" s="82"/>
      <c r="HO45" s="82"/>
      <c r="HP45" s="82"/>
      <c r="HQ45" s="82"/>
      <c r="HR45" s="82"/>
      <c r="HS45" s="82"/>
      <c r="HT45" s="82"/>
      <c r="HU45" s="82"/>
      <c r="HV45" s="82"/>
      <c r="HW45" s="82"/>
      <c r="HX45" s="82"/>
      <c r="HY45" s="82"/>
      <c r="HZ45" s="82"/>
      <c r="IA45" s="82"/>
      <c r="IB45" s="32"/>
      <c r="IC45" s="32"/>
    </row>
    <row r="46" spans="1:237" ht="15" customHeight="1">
      <c r="A46" s="19"/>
      <c r="B46" s="28"/>
      <c r="C46" s="20"/>
      <c r="D46" s="28" t="s">
        <v>216</v>
      </c>
      <c r="E46" s="28"/>
      <c r="F46" s="28"/>
      <c r="G46" s="28"/>
      <c r="H46" s="28"/>
      <c r="I46" s="28"/>
      <c r="J46" s="28"/>
      <c r="K46" s="28"/>
      <c r="L46" s="28"/>
      <c r="M46" s="28"/>
      <c r="N46" s="28"/>
      <c r="O46" s="28"/>
      <c r="P46" s="28"/>
      <c r="Q46" s="28"/>
      <c r="R46" s="28"/>
      <c r="S46" s="28"/>
      <c r="T46" s="28"/>
      <c r="U46" s="28"/>
      <c r="V46" s="28"/>
      <c r="W46" s="28"/>
      <c r="X46" s="28"/>
      <c r="Y46" s="28"/>
      <c r="Z46" s="28"/>
      <c r="AA46" s="28"/>
      <c r="AB46" s="28"/>
      <c r="AC46" s="20"/>
      <c r="BK46" s="75" t="s">
        <v>122</v>
      </c>
      <c r="BL46" s="30" t="s">
        <v>362</v>
      </c>
      <c r="BM46" s="30"/>
      <c r="BN46" s="30"/>
      <c r="BO46" s="22"/>
      <c r="BP46" s="21"/>
      <c r="BQ46" s="30"/>
      <c r="BR46" s="30"/>
      <c r="BS46" s="30"/>
      <c r="BT46" s="30"/>
      <c r="BU46" s="22"/>
      <c r="BV46" s="21"/>
      <c r="BW46" s="486">
        <f>BW41+BW43</f>
        <v>8400</v>
      </c>
      <c r="BX46" s="487"/>
      <c r="BY46" s="488"/>
      <c r="BZ46" s="442"/>
      <c r="CA46" s="457"/>
      <c r="CB46" s="499">
        <f>+CB42+CB44</f>
        <v>1920</v>
      </c>
      <c r="CC46" s="487"/>
      <c r="CD46" s="487"/>
      <c r="CE46" s="501">
        <f>+CE42+CE44</f>
        <v>4080</v>
      </c>
      <c r="CF46" s="487"/>
      <c r="CG46" s="502"/>
      <c r="CH46" s="456">
        <f>+CH42+CH44</f>
        <v>2400</v>
      </c>
      <c r="CI46" s="487"/>
      <c r="CJ46" s="488"/>
      <c r="CK46" s="499">
        <f>+CK42+CK44</f>
        <v>8400</v>
      </c>
      <c r="CL46" s="487"/>
      <c r="CM46" s="488"/>
      <c r="CP46" s="32"/>
      <c r="CQ46" s="32"/>
      <c r="CR46" s="32"/>
      <c r="CS46" s="32"/>
      <c r="CT46" s="32"/>
      <c r="CU46" s="32"/>
      <c r="CV46" s="32"/>
      <c r="CW46" s="32"/>
      <c r="CX46" s="32"/>
      <c r="CY46" s="32"/>
      <c r="CZ46" s="32"/>
      <c r="DA46" s="82"/>
      <c r="DB46" s="82"/>
      <c r="DC46" s="82"/>
      <c r="DD46" s="82"/>
      <c r="DE46" s="82"/>
      <c r="DF46" s="82"/>
      <c r="DG46" s="82"/>
      <c r="DH46" s="82"/>
      <c r="DI46" s="82"/>
      <c r="DJ46" s="82"/>
      <c r="DK46" s="82"/>
      <c r="DL46" s="82"/>
      <c r="DM46" s="82"/>
      <c r="DN46" s="82"/>
      <c r="DO46" s="82"/>
      <c r="DP46" s="82"/>
      <c r="DQ46" s="82"/>
      <c r="DR46" s="82"/>
      <c r="DS46" s="82"/>
      <c r="DT46" s="8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82"/>
      <c r="FB46" s="82"/>
      <c r="FC46" s="82"/>
      <c r="FD46" s="82"/>
      <c r="FE46" s="82"/>
      <c r="FF46" s="82"/>
      <c r="FG46" s="82"/>
      <c r="FH46" s="82"/>
      <c r="FI46" s="82"/>
      <c r="FJ46" s="82"/>
      <c r="FK46" s="82"/>
      <c r="FL46" s="82"/>
      <c r="FM46" s="82"/>
      <c r="FN46" s="82"/>
      <c r="FO46" s="82"/>
      <c r="FP46" s="82"/>
      <c r="FQ46" s="82"/>
      <c r="FR46" s="82"/>
      <c r="FS46" s="82"/>
      <c r="FT46" s="82"/>
      <c r="FU46" s="82"/>
      <c r="FV46" s="82"/>
      <c r="FW46" s="82"/>
      <c r="FX46" s="82"/>
      <c r="FY46" s="82"/>
      <c r="FZ46" s="82"/>
      <c r="GA46" s="82"/>
      <c r="GB46" s="82"/>
      <c r="GC46" s="82"/>
      <c r="GD46" s="82"/>
      <c r="GE46" s="82"/>
      <c r="GF46" s="82"/>
      <c r="GG46" s="82"/>
      <c r="GH46" s="82"/>
      <c r="GI46" s="82"/>
      <c r="GJ46" s="82"/>
      <c r="GK46" s="82"/>
      <c r="GL46" s="82"/>
      <c r="GM46" s="82"/>
      <c r="GN46" s="82"/>
      <c r="GO46" s="82"/>
      <c r="GP46" s="82"/>
      <c r="GQ46" s="82"/>
      <c r="GR46" s="82"/>
      <c r="GS46" s="82"/>
      <c r="GT46" s="82"/>
      <c r="GU46" s="82"/>
      <c r="GV46" s="82"/>
      <c r="GW46" s="82"/>
      <c r="GX46" s="82"/>
      <c r="GY46" s="82"/>
      <c r="GZ46" s="82"/>
      <c r="HA46" s="82"/>
      <c r="HB46" s="82"/>
      <c r="HC46" s="82"/>
      <c r="HD46" s="82"/>
      <c r="HE46" s="82"/>
      <c r="HF46" s="82"/>
      <c r="HG46" s="82"/>
      <c r="HH46" s="82"/>
      <c r="HI46" s="82"/>
      <c r="HJ46" s="82"/>
      <c r="HK46" s="82"/>
      <c r="HL46" s="82"/>
      <c r="HM46" s="82"/>
      <c r="HN46" s="82"/>
      <c r="HO46" s="82"/>
      <c r="HP46" s="82"/>
      <c r="HQ46" s="82"/>
      <c r="HR46" s="82"/>
      <c r="HS46" s="82"/>
      <c r="HT46" s="82"/>
      <c r="HU46" s="82"/>
      <c r="HV46" s="82"/>
      <c r="HW46" s="82"/>
      <c r="HX46" s="82"/>
      <c r="HY46" s="82"/>
      <c r="HZ46" s="82"/>
      <c r="IA46" s="82"/>
      <c r="IB46" s="32"/>
      <c r="IC46" s="32"/>
    </row>
    <row r="47" spans="1:237">
      <c r="BK47" s="21"/>
      <c r="BL47" s="30" t="s">
        <v>386</v>
      </c>
      <c r="BM47" s="30"/>
      <c r="BN47" s="30"/>
      <c r="BO47" s="22"/>
      <c r="BP47" s="21"/>
      <c r="BQ47" s="30"/>
      <c r="BR47" s="30"/>
      <c r="BS47" s="30"/>
      <c r="BT47" s="30"/>
      <c r="BU47" s="22"/>
      <c r="BV47" s="21"/>
      <c r="BW47" s="487"/>
      <c r="BX47" s="487"/>
      <c r="BY47" s="488"/>
      <c r="BZ47" s="442"/>
      <c r="CA47" s="457"/>
      <c r="CB47" s="500"/>
      <c r="CC47" s="487"/>
      <c r="CD47" s="487"/>
      <c r="CE47" s="503"/>
      <c r="CF47" s="487"/>
      <c r="CG47" s="502"/>
      <c r="CH47" s="487"/>
      <c r="CI47" s="487"/>
      <c r="CJ47" s="488"/>
      <c r="CK47" s="500"/>
      <c r="CL47" s="487"/>
      <c r="CM47" s="488"/>
      <c r="CP47" s="32"/>
      <c r="CQ47" s="32"/>
      <c r="CR47" s="32"/>
      <c r="CS47" s="32"/>
      <c r="CT47" s="32"/>
      <c r="CU47" s="32"/>
      <c r="CV47" s="32"/>
      <c r="CW47" s="32"/>
      <c r="CX47" s="32"/>
      <c r="CY47" s="32"/>
      <c r="CZ47" s="32"/>
      <c r="DA47" s="82"/>
      <c r="DB47" s="82"/>
      <c r="DC47" s="82"/>
      <c r="DD47" s="82"/>
      <c r="DE47" s="82"/>
      <c r="DF47" s="82"/>
      <c r="DG47" s="82"/>
      <c r="DH47" s="82"/>
      <c r="DI47" s="82"/>
      <c r="DJ47" s="82"/>
      <c r="DK47" s="82"/>
      <c r="DL47" s="82"/>
      <c r="DM47" s="82"/>
      <c r="DN47" s="82"/>
      <c r="DO47" s="82"/>
      <c r="DP47" s="82"/>
      <c r="DQ47" s="82"/>
      <c r="DR47" s="82"/>
      <c r="DS47" s="82"/>
      <c r="DT47" s="82"/>
      <c r="DU47" s="32"/>
      <c r="DV47" s="32"/>
      <c r="DW47" s="32"/>
      <c r="DX47" s="32"/>
      <c r="DY47" s="32"/>
      <c r="DZ47" s="32"/>
      <c r="EA47" s="32"/>
      <c r="EB47" s="32"/>
      <c r="EC47" s="32"/>
      <c r="ED47" s="32"/>
      <c r="EE47" s="32"/>
      <c r="EF47" s="32"/>
      <c r="EG47" s="32"/>
      <c r="EH47" s="32"/>
      <c r="EI47" s="32"/>
      <c r="EJ47" s="32"/>
      <c r="EK47" s="32"/>
      <c r="EL47" s="32"/>
      <c r="EM47" s="32"/>
      <c r="EN47" s="32"/>
      <c r="EO47" s="32"/>
      <c r="EP47" s="32"/>
      <c r="EQ47" s="32"/>
      <c r="ER47" s="32"/>
      <c r="ES47" s="32"/>
      <c r="ET47" s="32"/>
      <c r="EU47" s="32"/>
      <c r="EV47" s="32"/>
      <c r="EW47" s="32"/>
      <c r="EX47" s="32"/>
      <c r="EY47" s="32"/>
      <c r="EZ47" s="32"/>
      <c r="FA47" s="82"/>
      <c r="FB47" s="82"/>
      <c r="FC47" s="82"/>
      <c r="FD47" s="82"/>
      <c r="FE47" s="82"/>
      <c r="FF47" s="82"/>
      <c r="FG47" s="82"/>
      <c r="FH47" s="82"/>
      <c r="FI47" s="82"/>
      <c r="FJ47" s="82"/>
      <c r="FK47" s="82"/>
      <c r="FL47" s="82"/>
      <c r="FM47" s="82"/>
      <c r="FN47" s="82"/>
      <c r="FO47" s="82"/>
      <c r="FP47" s="82"/>
      <c r="FQ47" s="82"/>
      <c r="FR47" s="82"/>
      <c r="FS47" s="82"/>
      <c r="FT47" s="82"/>
      <c r="FU47" s="82"/>
      <c r="FV47" s="82"/>
      <c r="FW47" s="82"/>
      <c r="FX47" s="82"/>
      <c r="FY47" s="82"/>
      <c r="FZ47" s="82"/>
      <c r="GA47" s="82"/>
      <c r="GB47" s="82"/>
      <c r="GC47" s="82"/>
      <c r="GD47" s="82"/>
      <c r="GE47" s="82"/>
      <c r="GF47" s="82"/>
      <c r="GG47" s="82"/>
      <c r="GH47" s="82"/>
      <c r="GI47" s="82"/>
      <c r="GJ47" s="82"/>
      <c r="GK47" s="82"/>
      <c r="GL47" s="82"/>
      <c r="GM47" s="82"/>
      <c r="GN47" s="82"/>
      <c r="GO47" s="82"/>
      <c r="GP47" s="82"/>
      <c r="GQ47" s="82"/>
      <c r="GR47" s="82"/>
      <c r="GS47" s="82"/>
      <c r="GT47" s="82"/>
      <c r="GU47" s="82"/>
      <c r="GV47" s="82"/>
      <c r="GW47" s="82"/>
      <c r="GX47" s="82"/>
      <c r="GY47" s="82"/>
      <c r="GZ47" s="82"/>
      <c r="HA47" s="82"/>
      <c r="HB47" s="82"/>
      <c r="HC47" s="82"/>
      <c r="HD47" s="82"/>
      <c r="HE47" s="82"/>
      <c r="HF47" s="82"/>
      <c r="HG47" s="82"/>
      <c r="HH47" s="82"/>
      <c r="HI47" s="82"/>
      <c r="HJ47" s="82"/>
      <c r="HK47" s="82"/>
      <c r="HL47" s="82"/>
      <c r="HM47" s="82"/>
      <c r="HN47" s="82"/>
      <c r="HO47" s="82"/>
      <c r="HP47" s="82"/>
      <c r="HQ47" s="82"/>
      <c r="HR47" s="82"/>
      <c r="HS47" s="82"/>
      <c r="HT47" s="82"/>
      <c r="HU47" s="82"/>
      <c r="HV47" s="82"/>
      <c r="HW47" s="82"/>
      <c r="HX47" s="82"/>
      <c r="HY47" s="82"/>
      <c r="HZ47" s="82"/>
      <c r="IA47" s="82"/>
      <c r="IB47" s="32"/>
      <c r="IC47" s="32"/>
    </row>
    <row r="48" spans="1:237">
      <c r="BK48" s="19"/>
      <c r="BL48" s="28" t="s">
        <v>361</v>
      </c>
      <c r="BM48" s="28"/>
      <c r="BN48" s="28"/>
      <c r="BO48" s="20"/>
      <c r="BP48" s="19"/>
      <c r="BQ48" s="28"/>
      <c r="BR48" s="28"/>
      <c r="BS48" s="28"/>
      <c r="BT48" s="28"/>
      <c r="BU48" s="20"/>
      <c r="BV48" s="19"/>
      <c r="BW48" s="28"/>
      <c r="BX48" s="28"/>
      <c r="BY48" s="20"/>
      <c r="BZ48" s="443"/>
      <c r="CA48" s="455"/>
      <c r="CB48" s="19"/>
      <c r="CC48" s="28"/>
      <c r="CD48" s="28"/>
      <c r="CE48" s="70"/>
      <c r="CF48" s="71"/>
      <c r="CG48" s="72"/>
      <c r="CH48" s="28"/>
      <c r="CI48" s="28"/>
      <c r="CJ48" s="20"/>
      <c r="CK48" s="19"/>
      <c r="CL48" s="28"/>
      <c r="CM48" s="20"/>
      <c r="DA48" s="95"/>
      <c r="DB48" s="95"/>
      <c r="DC48" s="95"/>
      <c r="DD48" s="95"/>
      <c r="DE48" s="95"/>
      <c r="DF48" s="95"/>
      <c r="DG48" s="95"/>
      <c r="DH48" s="95"/>
      <c r="DI48" s="95"/>
      <c r="DJ48" s="95"/>
      <c r="DK48" s="95"/>
      <c r="DL48" s="95"/>
      <c r="DM48" s="95"/>
      <c r="DN48" s="95"/>
      <c r="DO48" s="95"/>
      <c r="DP48" s="95"/>
      <c r="DQ48" s="95"/>
      <c r="DR48" s="95"/>
      <c r="DS48" s="95"/>
      <c r="DT48" s="95"/>
      <c r="DU48" s="32"/>
      <c r="DV48" s="32"/>
      <c r="DW48" s="32"/>
      <c r="DX48" s="32"/>
      <c r="DY48" s="32"/>
      <c r="DZ48" s="32"/>
      <c r="EA48" s="32"/>
      <c r="EB48" s="32"/>
      <c r="EC48" s="32"/>
      <c r="ED48" s="32"/>
      <c r="EE48" s="32"/>
      <c r="EF48" s="32"/>
      <c r="EG48" s="32"/>
      <c r="EH48" s="32"/>
      <c r="EI48" s="32"/>
      <c r="EJ48" s="32"/>
      <c r="EK48" s="32"/>
      <c r="EL48" s="32"/>
      <c r="EM48" s="32"/>
      <c r="EN48" s="32"/>
      <c r="EO48" s="32"/>
      <c r="EP48" s="32"/>
      <c r="EQ48" s="32"/>
      <c r="ER48" s="32"/>
      <c r="ES48" s="32"/>
      <c r="ET48" s="32"/>
      <c r="EU48" s="32"/>
      <c r="EV48" s="32"/>
      <c r="EW48" s="32"/>
      <c r="EX48" s="32"/>
      <c r="EY48" s="32"/>
      <c r="EZ48" s="32"/>
      <c r="FA48" s="82"/>
      <c r="FB48" s="82"/>
      <c r="FC48" s="82"/>
      <c r="FD48" s="82"/>
      <c r="FE48" s="82"/>
      <c r="FF48" s="82"/>
      <c r="FG48" s="82"/>
      <c r="FH48" s="82"/>
      <c r="FI48" s="82"/>
      <c r="FJ48" s="82"/>
      <c r="FK48" s="82"/>
      <c r="FL48" s="82"/>
      <c r="FM48" s="82"/>
      <c r="FN48" s="82"/>
      <c r="FO48" s="82"/>
      <c r="FP48" s="82"/>
      <c r="FQ48" s="82"/>
      <c r="FR48" s="82"/>
      <c r="FS48" s="82"/>
      <c r="FT48" s="82"/>
      <c r="FU48" s="82"/>
      <c r="FV48" s="82"/>
      <c r="FW48" s="82"/>
      <c r="FX48" s="82"/>
      <c r="FY48" s="82"/>
      <c r="FZ48" s="82"/>
      <c r="GA48" s="82"/>
      <c r="GB48" s="82"/>
      <c r="GC48" s="82"/>
      <c r="GD48" s="82"/>
      <c r="GE48" s="82"/>
      <c r="GF48" s="82"/>
      <c r="GG48" s="82"/>
      <c r="GH48" s="82"/>
      <c r="GI48" s="82"/>
      <c r="GJ48" s="82"/>
      <c r="GK48" s="82"/>
      <c r="GL48" s="82"/>
      <c r="GM48" s="82"/>
      <c r="GN48" s="82"/>
      <c r="GO48" s="82"/>
      <c r="GP48" s="82"/>
      <c r="GQ48" s="82"/>
      <c r="GR48" s="82"/>
      <c r="GS48" s="82"/>
      <c r="GT48" s="82"/>
      <c r="GU48" s="82"/>
      <c r="GV48" s="82"/>
      <c r="GW48" s="82"/>
      <c r="GX48" s="82"/>
      <c r="GY48" s="82"/>
      <c r="GZ48" s="82"/>
      <c r="HA48" s="82"/>
      <c r="HB48" s="82"/>
      <c r="HC48" s="82"/>
      <c r="HD48" s="82"/>
      <c r="HE48" s="82"/>
      <c r="HF48" s="82"/>
      <c r="HG48" s="82"/>
      <c r="HH48" s="82"/>
      <c r="HI48" s="82"/>
      <c r="HJ48" s="82"/>
      <c r="HK48" s="82"/>
      <c r="HL48" s="82"/>
      <c r="HM48" s="82"/>
      <c r="HN48" s="82"/>
      <c r="HO48" s="82"/>
      <c r="HP48" s="82"/>
      <c r="HQ48" s="82"/>
      <c r="HR48" s="82"/>
      <c r="HS48" s="82"/>
      <c r="HT48" s="82"/>
      <c r="HU48" s="82"/>
      <c r="HV48" s="82"/>
      <c r="HW48" s="82"/>
      <c r="HX48" s="82"/>
      <c r="HY48" s="82"/>
      <c r="HZ48" s="82"/>
      <c r="IA48" s="82"/>
      <c r="IB48" s="32"/>
      <c r="IC48" s="32"/>
    </row>
    <row r="49" spans="105:235">
      <c r="DA49" s="95"/>
      <c r="DB49" s="95"/>
      <c r="DC49" s="95"/>
      <c r="DD49" s="95"/>
      <c r="DE49" s="95"/>
      <c r="DF49" s="95"/>
      <c r="DG49" s="95"/>
      <c r="DH49" s="95"/>
      <c r="DI49" s="95"/>
      <c r="DJ49" s="95"/>
      <c r="DK49" s="95"/>
      <c r="DL49" s="95"/>
      <c r="DM49" s="95"/>
      <c r="DN49" s="95"/>
      <c r="DO49" s="95"/>
      <c r="DP49" s="95"/>
      <c r="DQ49" s="95"/>
      <c r="DR49" s="95"/>
      <c r="DS49" s="95"/>
      <c r="DT49" s="95"/>
      <c r="FA49" s="95"/>
      <c r="FB49" s="95"/>
      <c r="FC49" s="95"/>
      <c r="FD49" s="95"/>
      <c r="FE49" s="95"/>
      <c r="FF49" s="95"/>
      <c r="FG49" s="95"/>
      <c r="FH49" s="95"/>
      <c r="FI49" s="95"/>
      <c r="FJ49" s="95"/>
      <c r="FK49" s="95"/>
      <c r="FL49" s="95"/>
      <c r="FM49" s="95"/>
      <c r="FN49" s="95"/>
      <c r="FO49" s="95"/>
      <c r="FP49" s="95"/>
      <c r="FQ49" s="95"/>
      <c r="FR49" s="95"/>
      <c r="FS49" s="95"/>
      <c r="FT49" s="95"/>
      <c r="FU49" s="95"/>
      <c r="FV49" s="95"/>
      <c r="FW49" s="95"/>
      <c r="FX49" s="95"/>
      <c r="FY49" s="95"/>
      <c r="FZ49" s="95"/>
      <c r="GA49" s="95"/>
      <c r="GB49" s="95"/>
      <c r="GC49" s="95"/>
      <c r="GD49" s="95"/>
      <c r="GE49" s="95"/>
      <c r="GF49" s="95"/>
      <c r="GG49" s="95"/>
      <c r="GH49" s="95"/>
      <c r="GI49" s="95"/>
      <c r="GJ49" s="95"/>
      <c r="GK49" s="95"/>
      <c r="GL49" s="95"/>
      <c r="GM49" s="95"/>
      <c r="GN49" s="95"/>
      <c r="GO49" s="95"/>
      <c r="GP49" s="95"/>
      <c r="GQ49" s="95"/>
      <c r="GR49" s="95"/>
      <c r="GS49" s="95"/>
      <c r="GT49" s="95"/>
      <c r="GU49" s="95"/>
      <c r="GV49" s="95"/>
      <c r="GW49" s="95"/>
      <c r="GX49" s="95"/>
      <c r="GY49" s="95"/>
      <c r="GZ49" s="95"/>
      <c r="HA49" s="95"/>
      <c r="HB49" s="95"/>
      <c r="HC49" s="95"/>
      <c r="HD49" s="95"/>
      <c r="HE49" s="95"/>
      <c r="HF49" s="95"/>
      <c r="HG49" s="95"/>
      <c r="HH49" s="95"/>
      <c r="HI49" s="95"/>
      <c r="HJ49" s="95"/>
      <c r="HK49" s="95"/>
      <c r="HL49" s="95"/>
      <c r="HM49" s="95"/>
      <c r="HN49" s="95"/>
      <c r="HO49" s="95"/>
      <c r="HP49" s="95"/>
      <c r="HQ49" s="95"/>
      <c r="HR49" s="95"/>
      <c r="HS49" s="95"/>
      <c r="HT49" s="95"/>
      <c r="HU49" s="95"/>
      <c r="HV49" s="95"/>
      <c r="HW49" s="95"/>
      <c r="HX49" s="95"/>
      <c r="HY49" s="95"/>
      <c r="HZ49" s="95"/>
      <c r="IA49" s="95"/>
    </row>
    <row r="50" spans="105:235">
      <c r="DA50" s="95"/>
      <c r="DB50" s="95"/>
      <c r="DC50" s="95"/>
      <c r="DD50" s="95"/>
      <c r="DE50" s="95"/>
      <c r="DF50" s="95"/>
      <c r="DG50" s="95"/>
      <c r="DH50" s="95"/>
      <c r="DI50" s="95"/>
      <c r="DJ50" s="95"/>
      <c r="DK50" s="95"/>
      <c r="DL50" s="95"/>
      <c r="DM50" s="95"/>
      <c r="DN50" s="95"/>
      <c r="DO50" s="95"/>
      <c r="DP50" s="95"/>
      <c r="DQ50" s="95"/>
      <c r="DR50" s="95"/>
      <c r="DS50" s="95"/>
      <c r="DT50" s="95"/>
      <c r="FA50" s="95"/>
      <c r="FB50" s="95"/>
      <c r="FC50" s="95"/>
      <c r="FD50" s="95"/>
      <c r="FE50" s="95"/>
      <c r="FF50" s="95"/>
      <c r="FG50" s="95"/>
      <c r="FH50" s="95"/>
      <c r="FI50" s="95"/>
      <c r="FJ50" s="95"/>
      <c r="FK50" s="95"/>
      <c r="FL50" s="95"/>
      <c r="FM50" s="95"/>
      <c r="FN50" s="95"/>
      <c r="FO50" s="95"/>
      <c r="FP50" s="95"/>
      <c r="FQ50" s="95"/>
      <c r="FR50" s="95"/>
      <c r="FS50" s="95"/>
      <c r="FT50" s="95"/>
      <c r="FU50" s="95"/>
      <c r="FV50" s="95"/>
      <c r="FW50" s="95"/>
      <c r="FX50" s="95"/>
      <c r="FY50" s="95"/>
      <c r="FZ50" s="95"/>
      <c r="GA50" s="95"/>
      <c r="GB50" s="95"/>
      <c r="GC50" s="95"/>
      <c r="GD50" s="95"/>
      <c r="GE50" s="95"/>
      <c r="GF50" s="95"/>
      <c r="GG50" s="95"/>
      <c r="GH50" s="95"/>
      <c r="GI50" s="95"/>
      <c r="GJ50" s="95"/>
      <c r="GK50" s="95"/>
      <c r="GL50" s="95"/>
      <c r="GM50" s="95"/>
      <c r="GN50" s="95"/>
      <c r="GO50" s="95"/>
      <c r="GP50" s="95"/>
      <c r="GQ50" s="95"/>
      <c r="GR50" s="95"/>
      <c r="GS50" s="95"/>
      <c r="GT50" s="95"/>
      <c r="GU50" s="95"/>
      <c r="GV50" s="95"/>
      <c r="GW50" s="95"/>
      <c r="GX50" s="95"/>
      <c r="GY50" s="95"/>
      <c r="GZ50" s="95"/>
      <c r="HA50" s="95"/>
      <c r="HB50" s="95"/>
      <c r="HC50" s="95"/>
      <c r="HD50" s="95"/>
      <c r="HE50" s="95"/>
      <c r="HF50" s="95"/>
      <c r="HG50" s="95"/>
      <c r="HH50" s="95"/>
      <c r="HI50" s="95"/>
      <c r="HJ50" s="95"/>
      <c r="HK50" s="95"/>
      <c r="HL50" s="95"/>
      <c r="HM50" s="95"/>
      <c r="HN50" s="95"/>
      <c r="HO50" s="95"/>
      <c r="HP50" s="95"/>
      <c r="HQ50" s="95"/>
      <c r="HR50" s="95"/>
      <c r="HS50" s="95"/>
      <c r="HT50" s="95"/>
      <c r="HU50" s="95"/>
      <c r="HV50" s="95"/>
      <c r="HW50" s="95"/>
      <c r="HX50" s="95"/>
      <c r="HY50" s="95"/>
      <c r="HZ50" s="95"/>
      <c r="IA50" s="95"/>
    </row>
    <row r="51" spans="105:235">
      <c r="DA51" s="95"/>
      <c r="DB51" s="95"/>
      <c r="DC51" s="95"/>
      <c r="DD51" s="95"/>
      <c r="DE51" s="95"/>
      <c r="DF51" s="95"/>
      <c r="DG51" s="95"/>
      <c r="DH51" s="95"/>
      <c r="DI51" s="95"/>
      <c r="DJ51" s="95"/>
      <c r="DK51" s="95"/>
      <c r="DL51" s="95"/>
      <c r="DM51" s="95"/>
      <c r="DN51" s="95"/>
      <c r="DO51" s="95"/>
      <c r="DP51" s="95"/>
      <c r="DQ51" s="95"/>
      <c r="DR51" s="95"/>
      <c r="DS51" s="95"/>
      <c r="DT51" s="95"/>
      <c r="FA51" s="95"/>
      <c r="FB51" s="95"/>
      <c r="FC51" s="95"/>
      <c r="FD51" s="95"/>
      <c r="FE51" s="95"/>
      <c r="FF51" s="95"/>
      <c r="FG51" s="95"/>
      <c r="FH51" s="95"/>
      <c r="FI51" s="95"/>
      <c r="FJ51" s="95"/>
      <c r="FK51" s="95"/>
      <c r="FL51" s="95"/>
      <c r="FM51" s="95"/>
      <c r="FN51" s="95"/>
      <c r="FO51" s="95"/>
      <c r="FP51" s="95"/>
      <c r="FQ51" s="95"/>
      <c r="FR51" s="95"/>
      <c r="FS51" s="95"/>
      <c r="FT51" s="95"/>
      <c r="FU51" s="95"/>
      <c r="FV51" s="95"/>
      <c r="FW51" s="95"/>
      <c r="FX51" s="95"/>
      <c r="FY51" s="95"/>
      <c r="FZ51" s="95"/>
      <c r="GA51" s="95"/>
      <c r="GB51" s="95"/>
      <c r="GC51" s="95"/>
      <c r="GD51" s="95"/>
      <c r="GE51" s="95"/>
      <c r="GF51" s="95"/>
      <c r="GG51" s="95"/>
      <c r="GH51" s="95"/>
      <c r="GI51" s="95"/>
      <c r="GJ51" s="95"/>
      <c r="GK51" s="95"/>
      <c r="GL51" s="95"/>
      <c r="GM51" s="95"/>
      <c r="GN51" s="95"/>
      <c r="GO51" s="95"/>
      <c r="GP51" s="95"/>
      <c r="GQ51" s="95"/>
      <c r="GR51" s="95"/>
      <c r="GS51" s="95"/>
      <c r="GT51" s="95"/>
      <c r="GU51" s="95"/>
      <c r="GV51" s="95"/>
      <c r="GW51" s="95"/>
      <c r="GX51" s="95"/>
      <c r="GY51" s="95"/>
      <c r="GZ51" s="95"/>
      <c r="HA51" s="95"/>
      <c r="HB51" s="95"/>
      <c r="HC51" s="95"/>
      <c r="HD51" s="95"/>
      <c r="HE51" s="95"/>
      <c r="HF51" s="95"/>
      <c r="HG51" s="95"/>
      <c r="HH51" s="95"/>
      <c r="HI51" s="95"/>
      <c r="HJ51" s="95"/>
      <c r="HK51" s="95"/>
      <c r="HL51" s="95"/>
      <c r="HM51" s="95"/>
      <c r="HN51" s="95"/>
      <c r="HO51" s="95"/>
      <c r="HP51" s="95"/>
      <c r="HQ51" s="95"/>
      <c r="HR51" s="95"/>
      <c r="HS51" s="95"/>
      <c r="HT51" s="95"/>
      <c r="HU51" s="95"/>
      <c r="HV51" s="95"/>
      <c r="HW51" s="95"/>
      <c r="HX51" s="95"/>
      <c r="HY51" s="95"/>
      <c r="HZ51" s="95"/>
      <c r="IA51" s="95"/>
    </row>
    <row r="52" spans="105:235">
      <c r="DA52" s="95"/>
      <c r="DB52" s="95"/>
      <c r="DC52" s="95"/>
      <c r="DD52" s="95"/>
      <c r="DE52" s="95"/>
      <c r="DF52" s="95"/>
      <c r="DG52" s="95"/>
      <c r="DH52" s="95"/>
      <c r="DI52" s="95"/>
      <c r="DJ52" s="95"/>
      <c r="DK52" s="95"/>
      <c r="DL52" s="95"/>
      <c r="DM52" s="95"/>
      <c r="DN52" s="95"/>
      <c r="DO52" s="95"/>
      <c r="DP52" s="95"/>
      <c r="DQ52" s="95"/>
      <c r="DR52" s="95"/>
      <c r="DS52" s="95"/>
      <c r="DT52" s="95"/>
      <c r="FA52" s="95"/>
      <c r="FB52" s="95"/>
      <c r="FC52" s="95"/>
      <c r="FD52" s="95"/>
      <c r="FE52" s="95"/>
      <c r="FF52" s="95"/>
      <c r="FG52" s="95"/>
      <c r="FH52" s="95"/>
      <c r="FI52" s="95"/>
      <c r="FJ52" s="95"/>
      <c r="FK52" s="95"/>
      <c r="FL52" s="95"/>
      <c r="FM52" s="95"/>
      <c r="FN52" s="95"/>
      <c r="FO52" s="95"/>
      <c r="FP52" s="95"/>
      <c r="FQ52" s="95"/>
      <c r="FR52" s="95"/>
      <c r="FS52" s="95"/>
      <c r="FT52" s="95"/>
      <c r="FU52" s="95"/>
      <c r="FV52" s="95"/>
      <c r="FW52" s="95"/>
      <c r="FX52" s="95"/>
      <c r="FY52" s="95"/>
      <c r="FZ52" s="95"/>
      <c r="GA52" s="95"/>
      <c r="GB52" s="95"/>
      <c r="GC52" s="95"/>
      <c r="GD52" s="95"/>
      <c r="GE52" s="95"/>
      <c r="GF52" s="95"/>
      <c r="GG52" s="95"/>
      <c r="GH52" s="95"/>
      <c r="GI52" s="95"/>
      <c r="GJ52" s="95"/>
      <c r="GK52" s="95"/>
      <c r="GL52" s="95"/>
      <c r="GM52" s="95"/>
      <c r="GN52" s="95"/>
      <c r="GO52" s="95"/>
      <c r="GP52" s="95"/>
      <c r="GQ52" s="95"/>
      <c r="GR52" s="95"/>
      <c r="GS52" s="95"/>
      <c r="GT52" s="95"/>
      <c r="GU52" s="95"/>
      <c r="GV52" s="95"/>
      <c r="GW52" s="95"/>
      <c r="GX52" s="95"/>
      <c r="GY52" s="95"/>
      <c r="GZ52" s="95"/>
      <c r="HA52" s="95"/>
      <c r="HB52" s="95"/>
      <c r="HC52" s="95"/>
      <c r="HD52" s="95"/>
      <c r="HE52" s="95"/>
      <c r="HF52" s="95"/>
      <c r="HG52" s="95"/>
      <c r="HH52" s="95"/>
      <c r="HI52" s="95"/>
      <c r="HJ52" s="95"/>
      <c r="HK52" s="95"/>
      <c r="HL52" s="95"/>
      <c r="HM52" s="95"/>
      <c r="HN52" s="95"/>
      <c r="HO52" s="95"/>
      <c r="HP52" s="95"/>
      <c r="HQ52" s="95"/>
      <c r="HR52" s="95"/>
      <c r="HS52" s="95"/>
      <c r="HT52" s="95"/>
      <c r="HU52" s="95"/>
      <c r="HV52" s="95"/>
      <c r="HW52" s="95"/>
      <c r="HX52" s="95"/>
      <c r="HY52" s="95"/>
      <c r="HZ52" s="95"/>
      <c r="IA52" s="95"/>
    </row>
    <row r="53" spans="105:235">
      <c r="DA53" s="95"/>
      <c r="DB53" s="95"/>
      <c r="DC53" s="95"/>
      <c r="DD53" s="95"/>
      <c r="DE53" s="95"/>
      <c r="DF53" s="95"/>
      <c r="DG53" s="95"/>
      <c r="DH53" s="95"/>
      <c r="DI53" s="95"/>
      <c r="DJ53" s="95"/>
      <c r="DK53" s="95"/>
      <c r="DL53" s="95"/>
      <c r="DM53" s="95"/>
      <c r="DN53" s="95"/>
      <c r="DO53" s="95"/>
      <c r="DP53" s="95"/>
      <c r="DQ53" s="95"/>
      <c r="DR53" s="95"/>
      <c r="DS53" s="95"/>
      <c r="DT53" s="95"/>
      <c r="FA53" s="95"/>
      <c r="FB53" s="95"/>
      <c r="FC53" s="95"/>
      <c r="FD53" s="95"/>
      <c r="FE53" s="95"/>
      <c r="FF53" s="95"/>
      <c r="FG53" s="95"/>
      <c r="FH53" s="95"/>
      <c r="FI53" s="95"/>
      <c r="FJ53" s="95"/>
      <c r="FK53" s="95"/>
      <c r="FL53" s="95"/>
      <c r="FM53" s="95"/>
      <c r="FN53" s="95"/>
      <c r="FO53" s="95"/>
      <c r="FP53" s="95"/>
      <c r="FQ53" s="95"/>
      <c r="FR53" s="95"/>
      <c r="FS53" s="95"/>
      <c r="FT53" s="95"/>
      <c r="FU53" s="95"/>
      <c r="FV53" s="95"/>
      <c r="FW53" s="95"/>
      <c r="FX53" s="95"/>
      <c r="FY53" s="95"/>
      <c r="FZ53" s="95"/>
      <c r="GA53" s="95"/>
      <c r="GB53" s="95"/>
      <c r="GC53" s="95"/>
      <c r="GD53" s="95"/>
      <c r="GE53" s="95"/>
      <c r="GF53" s="95"/>
      <c r="GG53" s="95"/>
      <c r="GH53" s="95"/>
      <c r="GI53" s="95"/>
      <c r="GJ53" s="95"/>
      <c r="GK53" s="95"/>
      <c r="GL53" s="95"/>
      <c r="GM53" s="95"/>
      <c r="GN53" s="95"/>
      <c r="GO53" s="95"/>
      <c r="GP53" s="95"/>
      <c r="GQ53" s="95"/>
      <c r="GR53" s="95"/>
      <c r="GS53" s="95"/>
      <c r="GT53" s="95"/>
      <c r="GU53" s="95"/>
      <c r="GV53" s="95"/>
      <c r="GW53" s="95"/>
      <c r="GX53" s="95"/>
      <c r="GY53" s="95"/>
      <c r="GZ53" s="95"/>
      <c r="HA53" s="95"/>
      <c r="HB53" s="95"/>
      <c r="HC53" s="95"/>
      <c r="HD53" s="95"/>
      <c r="HE53" s="95"/>
      <c r="HF53" s="95"/>
      <c r="HG53" s="95"/>
      <c r="HH53" s="95"/>
      <c r="HI53" s="95"/>
      <c r="HJ53" s="95"/>
      <c r="HK53" s="95"/>
      <c r="HL53" s="95"/>
      <c r="HM53" s="95"/>
      <c r="HN53" s="95"/>
      <c r="HO53" s="95"/>
      <c r="HP53" s="95"/>
      <c r="HQ53" s="95"/>
      <c r="HR53" s="95"/>
      <c r="HS53" s="95"/>
      <c r="HT53" s="95"/>
      <c r="HU53" s="95"/>
      <c r="HV53" s="95"/>
      <c r="HW53" s="95"/>
      <c r="HX53" s="95"/>
      <c r="HY53" s="95"/>
      <c r="HZ53" s="95"/>
      <c r="IA53" s="95"/>
    </row>
    <row r="54" spans="105:235">
      <c r="DA54" s="95"/>
      <c r="DB54" s="95"/>
      <c r="DC54" s="95"/>
      <c r="DD54" s="95"/>
      <c r="DE54" s="95"/>
      <c r="DF54" s="95"/>
      <c r="DG54" s="95"/>
      <c r="DH54" s="95"/>
      <c r="DI54" s="95"/>
      <c r="DJ54" s="95"/>
      <c r="DK54" s="95"/>
      <c r="DL54" s="95"/>
      <c r="DM54" s="95"/>
      <c r="DN54" s="95"/>
      <c r="DO54" s="95"/>
      <c r="DP54" s="95"/>
      <c r="DQ54" s="95"/>
      <c r="DR54" s="95"/>
      <c r="DS54" s="95"/>
      <c r="DT54" s="95"/>
    </row>
    <row r="55" spans="105:235">
      <c r="DA55" s="95"/>
      <c r="DB55" s="95"/>
      <c r="DC55" s="95"/>
      <c r="DD55" s="95"/>
      <c r="DE55" s="95"/>
      <c r="DF55" s="95"/>
      <c r="DG55" s="95"/>
      <c r="DH55" s="95"/>
      <c r="DI55" s="95"/>
      <c r="DJ55" s="95"/>
      <c r="DK55" s="95"/>
      <c r="DL55" s="95"/>
      <c r="DM55" s="95"/>
      <c r="DN55" s="95"/>
      <c r="DO55" s="95"/>
      <c r="DP55" s="95"/>
      <c r="DQ55" s="95"/>
      <c r="DR55" s="95"/>
      <c r="DS55" s="95"/>
      <c r="DT55" s="95"/>
    </row>
    <row r="56" spans="105:235">
      <c r="DA56" s="95"/>
      <c r="DB56" s="95"/>
      <c r="DC56" s="95"/>
      <c r="DD56" s="95"/>
      <c r="DE56" s="95"/>
      <c r="DF56" s="95"/>
      <c r="DG56" s="95"/>
      <c r="DH56" s="95"/>
      <c r="DI56" s="95"/>
      <c r="DJ56" s="95"/>
      <c r="DK56" s="95"/>
      <c r="DL56" s="95"/>
      <c r="DM56" s="95"/>
      <c r="DN56" s="95"/>
      <c r="DO56" s="95"/>
      <c r="DP56" s="95"/>
      <c r="DQ56" s="95"/>
      <c r="DR56" s="95"/>
      <c r="DS56" s="95"/>
      <c r="DT56" s="95"/>
    </row>
    <row r="57" spans="105:235">
      <c r="DA57" s="95"/>
      <c r="DB57" s="95"/>
      <c r="DC57" s="95"/>
      <c r="DD57" s="95"/>
      <c r="DE57" s="95"/>
      <c r="DF57" s="95"/>
      <c r="DG57" s="95"/>
      <c r="DH57" s="95"/>
      <c r="DI57" s="95"/>
      <c r="DJ57" s="95"/>
      <c r="DK57" s="95"/>
      <c r="DL57" s="95"/>
      <c r="DM57" s="95"/>
      <c r="DN57" s="95"/>
      <c r="DO57" s="95"/>
      <c r="DP57" s="95"/>
      <c r="DQ57" s="95"/>
      <c r="DR57" s="95"/>
      <c r="DS57" s="95"/>
      <c r="DT57" s="95"/>
    </row>
    <row r="58" spans="105:235">
      <c r="DA58" s="95"/>
      <c r="DB58" s="95"/>
      <c r="DC58" s="95"/>
      <c r="DD58" s="95"/>
      <c r="DE58" s="95"/>
      <c r="DF58" s="95"/>
      <c r="DG58" s="95"/>
      <c r="DH58" s="95"/>
      <c r="DI58" s="95"/>
      <c r="DJ58" s="95"/>
      <c r="DK58" s="95"/>
      <c r="DL58" s="95"/>
      <c r="DM58" s="95"/>
      <c r="DN58" s="95"/>
      <c r="DO58" s="95"/>
      <c r="DP58" s="95"/>
      <c r="DQ58" s="95"/>
      <c r="DR58" s="95"/>
      <c r="DS58" s="95"/>
      <c r="DT58" s="95"/>
    </row>
    <row r="59" spans="105:235">
      <c r="DA59" s="95"/>
      <c r="DB59" s="95"/>
      <c r="DC59" s="95"/>
      <c r="DD59" s="95"/>
      <c r="DE59" s="95"/>
      <c r="DF59" s="95"/>
      <c r="DG59" s="95"/>
      <c r="DH59" s="95"/>
      <c r="DI59" s="95"/>
      <c r="DJ59" s="95"/>
      <c r="DK59" s="95"/>
      <c r="DL59" s="95"/>
      <c r="DM59" s="95"/>
      <c r="DN59" s="95"/>
      <c r="DO59" s="95"/>
      <c r="DP59" s="95"/>
      <c r="DQ59" s="95"/>
      <c r="DR59" s="95"/>
      <c r="DS59" s="95"/>
      <c r="DT59" s="95"/>
    </row>
    <row r="60" spans="105:235">
      <c r="DA60" s="95"/>
      <c r="DB60" s="95"/>
      <c r="DC60" s="95"/>
      <c r="DD60" s="95"/>
      <c r="DE60" s="95"/>
      <c r="DF60" s="95"/>
      <c r="DG60" s="95"/>
      <c r="DH60" s="95"/>
      <c r="DI60" s="95"/>
      <c r="DJ60" s="95"/>
      <c r="DK60" s="95"/>
      <c r="DL60" s="95"/>
      <c r="DM60" s="95"/>
      <c r="DN60" s="95"/>
      <c r="DO60" s="95"/>
      <c r="DP60" s="95"/>
      <c r="DQ60" s="95"/>
      <c r="DR60" s="95"/>
      <c r="DS60" s="95"/>
      <c r="DT60" s="95"/>
    </row>
    <row r="61" spans="105:235">
      <c r="DA61" s="95"/>
      <c r="DB61" s="95"/>
      <c r="DC61" s="95"/>
      <c r="DD61" s="95"/>
      <c r="DE61" s="95"/>
      <c r="DF61" s="95"/>
      <c r="DG61" s="95"/>
      <c r="DH61" s="95"/>
      <c r="DI61" s="95"/>
      <c r="DJ61" s="95"/>
      <c r="DK61" s="95"/>
      <c r="DL61" s="95"/>
      <c r="DM61" s="95"/>
      <c r="DN61" s="95"/>
      <c r="DO61" s="95"/>
      <c r="DP61" s="95"/>
      <c r="DQ61" s="95"/>
      <c r="DR61" s="95"/>
      <c r="DS61" s="95"/>
      <c r="DT61" s="95"/>
    </row>
    <row r="62" spans="105:235">
      <c r="DA62" s="95"/>
      <c r="DB62" s="95"/>
      <c r="DC62" s="95"/>
      <c r="DD62" s="95"/>
      <c r="DE62" s="95"/>
      <c r="DF62" s="95"/>
      <c r="DG62" s="95"/>
      <c r="DH62" s="95"/>
      <c r="DI62" s="95"/>
      <c r="DJ62" s="95"/>
      <c r="DK62" s="95"/>
      <c r="DL62" s="95"/>
      <c r="DM62" s="95"/>
      <c r="DN62" s="95"/>
      <c r="DO62" s="95"/>
      <c r="DP62" s="95"/>
      <c r="DQ62" s="95"/>
      <c r="DR62" s="95"/>
      <c r="DS62" s="95"/>
      <c r="DT62" s="95"/>
    </row>
    <row r="63" spans="105:235">
      <c r="DA63" s="95"/>
      <c r="DB63" s="95"/>
      <c r="DC63" s="95"/>
      <c r="DD63" s="95"/>
      <c r="DE63" s="95"/>
      <c r="DF63" s="95"/>
      <c r="DG63" s="95"/>
      <c r="DH63" s="95"/>
      <c r="DI63" s="95"/>
      <c r="DJ63" s="95"/>
      <c r="DK63" s="95"/>
      <c r="DL63" s="95"/>
      <c r="DM63" s="95"/>
      <c r="DN63" s="95"/>
      <c r="DO63" s="95"/>
      <c r="DP63" s="95"/>
      <c r="DQ63" s="95"/>
      <c r="DR63" s="95"/>
      <c r="DS63" s="95"/>
      <c r="DT63" s="95"/>
    </row>
    <row r="64" spans="105:235">
      <c r="DA64" s="95"/>
      <c r="DB64" s="95"/>
      <c r="DC64" s="95"/>
      <c r="DD64" s="95"/>
      <c r="DE64" s="95"/>
      <c r="DF64" s="95"/>
      <c r="DG64" s="95"/>
      <c r="DH64" s="95"/>
      <c r="DI64" s="95"/>
      <c r="DJ64" s="95"/>
      <c r="DK64" s="95"/>
      <c r="DL64" s="95"/>
      <c r="DM64" s="95"/>
      <c r="DN64" s="95"/>
      <c r="DO64" s="95"/>
      <c r="DP64" s="95"/>
      <c r="DQ64" s="95"/>
      <c r="DR64" s="95"/>
      <c r="DS64" s="95"/>
      <c r="DT64" s="95"/>
    </row>
    <row r="65" spans="105:124">
      <c r="DA65" s="95"/>
      <c r="DB65" s="95"/>
      <c r="DC65" s="95"/>
      <c r="DD65" s="95"/>
      <c r="DE65" s="95"/>
      <c r="DF65" s="95"/>
      <c r="DG65" s="95"/>
      <c r="DH65" s="95"/>
      <c r="DI65" s="95"/>
      <c r="DJ65" s="95"/>
      <c r="DK65" s="95"/>
      <c r="DL65" s="95"/>
      <c r="DM65" s="95"/>
      <c r="DN65" s="95"/>
      <c r="DO65" s="95"/>
      <c r="DP65" s="95"/>
      <c r="DQ65" s="95"/>
      <c r="DR65" s="95"/>
      <c r="DS65" s="95"/>
      <c r="DT65" s="95"/>
    </row>
    <row r="66" spans="105:124">
      <c r="DA66" s="95"/>
      <c r="DB66" s="95"/>
      <c r="DC66" s="95"/>
      <c r="DD66" s="95"/>
      <c r="DE66" s="95"/>
      <c r="DF66" s="95"/>
      <c r="DG66" s="95"/>
      <c r="DH66" s="95"/>
      <c r="DI66" s="95"/>
      <c r="DJ66" s="95"/>
      <c r="DK66" s="95"/>
      <c r="DL66" s="95"/>
      <c r="DM66" s="95"/>
      <c r="DN66" s="95"/>
      <c r="DO66" s="95"/>
      <c r="DP66" s="95"/>
      <c r="DQ66" s="95"/>
      <c r="DR66" s="95"/>
      <c r="DS66" s="95"/>
      <c r="DT66" s="95"/>
    </row>
  </sheetData>
  <sheetProtection algorithmName="SHA-512" hashValue="OQUURTSpYj4jNOnS6qYysdENacOU96Qdkqy49Wzm+TZPqtxFZgfR3QpJ9966UBjywggBNZXvgV9ajQotSpGDZw==" saltValue="TsdQfOWJIw0whi+zBrucUQ==" spinCount="100000" sheet="1" objects="1" scenarios="1"/>
  <mergeCells count="522">
    <mergeCell ref="HF24:HG25"/>
    <mergeCell ref="GY26:GZ27"/>
    <mergeCell ref="HA26:HB27"/>
    <mergeCell ref="HD26:HE27"/>
    <mergeCell ref="HF26:HG27"/>
    <mergeCell ref="HI24:HJ25"/>
    <mergeCell ref="HI26:HJ27"/>
    <mergeCell ref="HI21:HJ22"/>
    <mergeCell ref="HF23:HG23"/>
    <mergeCell ref="HF21:HG21"/>
    <mergeCell ref="HF22:HG22"/>
    <mergeCell ref="FR6:FS6"/>
    <mergeCell ref="GJ15:GK15"/>
    <mergeCell ref="GJ16:GK16"/>
    <mergeCell ref="GJ23:GK23"/>
    <mergeCell ref="EQ16:ET16"/>
    <mergeCell ref="EV16:EY16"/>
    <mergeCell ref="DW17:DZ17"/>
    <mergeCell ref="EB17:EE17"/>
    <mergeCell ref="EG17:EJ17"/>
    <mergeCell ref="EL17:EO17"/>
    <mergeCell ref="EQ17:ET17"/>
    <mergeCell ref="EV17:EY17"/>
    <mergeCell ref="EG22:EJ22"/>
    <mergeCell ref="EL22:EO22"/>
    <mergeCell ref="EQ22:ET22"/>
    <mergeCell ref="EV22:EY22"/>
    <mergeCell ref="DW21:DZ21"/>
    <mergeCell ref="EB21:EE21"/>
    <mergeCell ref="EG21:EJ21"/>
    <mergeCell ref="EL21:EO21"/>
    <mergeCell ref="EQ21:ET21"/>
    <mergeCell ref="EV15:EY15"/>
    <mergeCell ref="DW20:DZ20"/>
    <mergeCell ref="EB20:EE20"/>
    <mergeCell ref="DV18:DV19"/>
    <mergeCell ref="DW16:DZ16"/>
    <mergeCell ref="EB16:EE16"/>
    <mergeCell ref="EG16:EJ16"/>
    <mergeCell ref="EL18:EO19"/>
    <mergeCell ref="EQ18:ET19"/>
    <mergeCell ref="EV18:EY19"/>
    <mergeCell ref="EG20:EJ20"/>
    <mergeCell ref="EL20:EO20"/>
    <mergeCell ref="EQ20:ET20"/>
    <mergeCell ref="EV20:EY20"/>
    <mergeCell ref="DW18:DZ19"/>
    <mergeCell ref="EB18:EE19"/>
    <mergeCell ref="EG18:EJ19"/>
    <mergeCell ref="DW24:DZ25"/>
    <mergeCell ref="EB24:EE25"/>
    <mergeCell ref="EG24:EJ25"/>
    <mergeCell ref="EL24:EO25"/>
    <mergeCell ref="EQ24:ET25"/>
    <mergeCell ref="EV24:EY25"/>
    <mergeCell ref="EP24:EP25"/>
    <mergeCell ref="EV23:EY23"/>
    <mergeCell ref="DW23:DZ23"/>
    <mergeCell ref="EB23:EE23"/>
    <mergeCell ref="EG23:EJ23"/>
    <mergeCell ref="EL23:EO23"/>
    <mergeCell ref="EQ23:ET23"/>
    <mergeCell ref="EU24:EU25"/>
    <mergeCell ref="EV21:EY21"/>
    <mergeCell ref="DW22:DZ22"/>
    <mergeCell ref="EB22:EE22"/>
    <mergeCell ref="DW38:DZ38"/>
    <mergeCell ref="EB38:EE38"/>
    <mergeCell ref="EG38:EJ38"/>
    <mergeCell ref="EL38:EO38"/>
    <mergeCell ref="EQ38:ET38"/>
    <mergeCell ref="EV38:EY38"/>
    <mergeCell ref="EV36:EY36"/>
    <mergeCell ref="DW37:DZ37"/>
    <mergeCell ref="EB37:EE37"/>
    <mergeCell ref="EG37:EJ37"/>
    <mergeCell ref="EL37:EO37"/>
    <mergeCell ref="EQ37:ET37"/>
    <mergeCell ref="EV37:EY37"/>
    <mergeCell ref="DW36:DZ36"/>
    <mergeCell ref="EB36:EE36"/>
    <mergeCell ref="EG36:EJ36"/>
    <mergeCell ref="EL36:EO36"/>
    <mergeCell ref="EQ36:ET36"/>
    <mergeCell ref="EV34:EY34"/>
    <mergeCell ref="DW35:DZ35"/>
    <mergeCell ref="EB35:EE35"/>
    <mergeCell ref="EG35:EJ35"/>
    <mergeCell ref="EL35:EO35"/>
    <mergeCell ref="EQ35:ET35"/>
    <mergeCell ref="EV35:EY35"/>
    <mergeCell ref="DW34:DZ34"/>
    <mergeCell ref="EB34:EE34"/>
    <mergeCell ref="EG34:EJ34"/>
    <mergeCell ref="EL34:EO34"/>
    <mergeCell ref="EQ34:ET34"/>
    <mergeCell ref="EV32:EY32"/>
    <mergeCell ref="DW33:DZ33"/>
    <mergeCell ref="EB33:EE33"/>
    <mergeCell ref="EG33:EJ33"/>
    <mergeCell ref="EL33:EO33"/>
    <mergeCell ref="EQ33:ET33"/>
    <mergeCell ref="EV33:EY33"/>
    <mergeCell ref="DW32:DZ32"/>
    <mergeCell ref="EB32:EE32"/>
    <mergeCell ref="EG32:EJ32"/>
    <mergeCell ref="EL32:EO32"/>
    <mergeCell ref="EQ32:ET32"/>
    <mergeCell ref="EV30:EY30"/>
    <mergeCell ref="DW31:DZ31"/>
    <mergeCell ref="EB31:EE31"/>
    <mergeCell ref="EG31:EJ31"/>
    <mergeCell ref="EL31:EO31"/>
    <mergeCell ref="EQ31:ET31"/>
    <mergeCell ref="EV31:EY31"/>
    <mergeCell ref="DW30:DZ30"/>
    <mergeCell ref="EB30:EE30"/>
    <mergeCell ref="EG30:EJ30"/>
    <mergeCell ref="EL30:EO30"/>
    <mergeCell ref="EQ30:ET30"/>
    <mergeCell ref="DW29:DZ29"/>
    <mergeCell ref="EB29:EE29"/>
    <mergeCell ref="EG29:EJ29"/>
    <mergeCell ref="EL29:EO29"/>
    <mergeCell ref="EQ29:ET29"/>
    <mergeCell ref="EV29:EY29"/>
    <mergeCell ref="DW26:DZ28"/>
    <mergeCell ref="EB26:EE28"/>
    <mergeCell ref="EG26:EJ28"/>
    <mergeCell ref="EL26:EO28"/>
    <mergeCell ref="EQ26:ET28"/>
    <mergeCell ref="EV26:EY28"/>
    <mergeCell ref="EB15:EE15"/>
    <mergeCell ref="EG15:EJ15"/>
    <mergeCell ref="EL15:EO15"/>
    <mergeCell ref="EQ15:ET15"/>
    <mergeCell ref="EL16:EO16"/>
    <mergeCell ref="DW15:DZ15"/>
    <mergeCell ref="EV10:EY10"/>
    <mergeCell ref="DW14:DZ14"/>
    <mergeCell ref="EB14:EE14"/>
    <mergeCell ref="EG14:EJ14"/>
    <mergeCell ref="EL14:EO14"/>
    <mergeCell ref="EQ14:ET14"/>
    <mergeCell ref="EV14:EY14"/>
    <mergeCell ref="DW11:DZ13"/>
    <mergeCell ref="EB11:EE13"/>
    <mergeCell ref="EG11:EJ13"/>
    <mergeCell ref="EL11:EO13"/>
    <mergeCell ref="EQ11:ET13"/>
    <mergeCell ref="EV11:EY13"/>
    <mergeCell ref="DW10:DZ10"/>
    <mergeCell ref="EB10:EE10"/>
    <mergeCell ref="EG10:EJ10"/>
    <mergeCell ref="EL10:EO10"/>
    <mergeCell ref="EQ10:ET10"/>
    <mergeCell ref="EU8:EY8"/>
    <mergeCell ref="DW9:DZ9"/>
    <mergeCell ref="EB9:EE9"/>
    <mergeCell ref="EG9:EJ9"/>
    <mergeCell ref="EL9:EO9"/>
    <mergeCell ref="EQ9:ET9"/>
    <mergeCell ref="EV9:EY9"/>
    <mergeCell ref="DV8:DZ8"/>
    <mergeCell ref="EA8:EE8"/>
    <mergeCell ref="EF8:EJ8"/>
    <mergeCell ref="EK8:EO8"/>
    <mergeCell ref="EP8:ET8"/>
    <mergeCell ref="CP8:CZ8"/>
    <mergeCell ref="DA8:DT8"/>
    <mergeCell ref="BW46:BY47"/>
    <mergeCell ref="DN11:DO11"/>
    <mergeCell ref="CT16:CZ17"/>
    <mergeCell ref="CT18:CZ19"/>
    <mergeCell ref="CQ18:CS20"/>
    <mergeCell ref="CQ24:CZ25"/>
    <mergeCell ref="CQ26:CZ28"/>
    <mergeCell ref="CB46:CD47"/>
    <mergeCell ref="CE46:CG47"/>
    <mergeCell ref="CH46:CJ47"/>
    <mergeCell ref="CK46:CM47"/>
    <mergeCell ref="CB43:CD43"/>
    <mergeCell ref="CE43:CG43"/>
    <mergeCell ref="BZ45:CA48"/>
    <mergeCell ref="BZ40:CA40"/>
    <mergeCell ref="CB40:CD40"/>
    <mergeCell ref="CB42:CD42"/>
    <mergeCell ref="BV39:BY39"/>
    <mergeCell ref="BV40:BY40"/>
    <mergeCell ref="BZ42:CA42"/>
    <mergeCell ref="BZ43:CA43"/>
    <mergeCell ref="CB41:CD41"/>
    <mergeCell ref="BQ42:BR42"/>
    <mergeCell ref="BQ44:BR44"/>
    <mergeCell ref="BP39:BU39"/>
    <mergeCell ref="BP41:BU41"/>
    <mergeCell ref="BP43:BU43"/>
    <mergeCell ref="DF9:DG9"/>
    <mergeCell ref="DD10:DE10"/>
    <mergeCell ref="DB10:DC10"/>
    <mergeCell ref="BK34:BM34"/>
    <mergeCell ref="BX33:CM33"/>
    <mergeCell ref="BT34:BV34"/>
    <mergeCell ref="BR33:BW33"/>
    <mergeCell ref="BZ34:CB34"/>
    <mergeCell ref="BZ44:CA44"/>
    <mergeCell ref="CH43:CJ43"/>
    <mergeCell ref="CK43:CM43"/>
    <mergeCell ref="CE40:CG40"/>
    <mergeCell ref="CH40:CJ40"/>
    <mergeCell ref="CK40:CM40"/>
    <mergeCell ref="CE41:CG41"/>
    <mergeCell ref="CH41:CJ41"/>
    <mergeCell ref="CK41:CM41"/>
    <mergeCell ref="BW41:BY42"/>
    <mergeCell ref="BW43:BY44"/>
    <mergeCell ref="CE42:CG42"/>
    <mergeCell ref="CH42:CJ42"/>
    <mergeCell ref="CK42:CM42"/>
    <mergeCell ref="CB44:CD44"/>
    <mergeCell ref="CE44:CG44"/>
    <mergeCell ref="CH44:CJ44"/>
    <mergeCell ref="CK44:CM44"/>
    <mergeCell ref="BZ41:CA41"/>
    <mergeCell ref="BU14:BZ14"/>
    <mergeCell ref="CA20:CF20"/>
    <mergeCell ref="CA11:CF11"/>
    <mergeCell ref="CA12:CF12"/>
    <mergeCell ref="CA13:CF13"/>
    <mergeCell ref="CA14:CF14"/>
    <mergeCell ref="BN9:BZ10"/>
    <mergeCell ref="CA9:CL9"/>
    <mergeCell ref="CA10:CL10"/>
    <mergeCell ref="BR12:BT12"/>
    <mergeCell ref="BR13:BT13"/>
    <mergeCell ref="BU12:BZ12"/>
    <mergeCell ref="BU13:BZ13"/>
    <mergeCell ref="CG11:CL11"/>
    <mergeCell ref="CG12:CL12"/>
    <mergeCell ref="BN12:BQ12"/>
    <mergeCell ref="BK33:BQ33"/>
    <mergeCell ref="AY16:AZ16"/>
    <mergeCell ref="AX17:AZ17"/>
    <mergeCell ref="AH21:AJ21"/>
    <mergeCell ref="AL21:BH21"/>
    <mergeCell ref="AH23:AJ24"/>
    <mergeCell ref="CG20:CL20"/>
    <mergeCell ref="CG25:CG26"/>
    <mergeCell ref="CI25:CK26"/>
    <mergeCell ref="BK25:BM25"/>
    <mergeCell ref="BK26:BM26"/>
    <mergeCell ref="CI21:CK21"/>
    <mergeCell ref="CC24:CE24"/>
    <mergeCell ref="CI24:CK24"/>
    <mergeCell ref="CA22:CF22"/>
    <mergeCell ref="CA23:CF23"/>
    <mergeCell ref="CG22:CL22"/>
    <mergeCell ref="CG23:CL23"/>
    <mergeCell ref="BN17:BQ17"/>
    <mergeCell ref="BV17:BY17"/>
    <mergeCell ref="BN21:BQ22"/>
    <mergeCell ref="BV24:BY24"/>
    <mergeCell ref="CC25:CE26"/>
    <mergeCell ref="AW5:AX5"/>
    <mergeCell ref="BF5:BG5"/>
    <mergeCell ref="AY2:AZ2"/>
    <mergeCell ref="AW3:AX3"/>
    <mergeCell ref="BC3:BD3"/>
    <mergeCell ref="BC4:BD4"/>
    <mergeCell ref="AY6:BA6"/>
    <mergeCell ref="AY7:AZ8"/>
    <mergeCell ref="BA7:BA8"/>
    <mergeCell ref="HC11:HE12"/>
    <mergeCell ref="HH11:HJ12"/>
    <mergeCell ref="GG11:GH12"/>
    <mergeCell ref="GL11:GM12"/>
    <mergeCell ref="GQ11:GR12"/>
    <mergeCell ref="GV11:GW12"/>
    <mergeCell ref="HA11:HB12"/>
    <mergeCell ref="HF11:HG12"/>
    <mergeCell ref="G38:L39"/>
    <mergeCell ref="R38:Y39"/>
    <mergeCell ref="AX11:AY11"/>
    <mergeCell ref="AY15:AZ15"/>
    <mergeCell ref="AV13:BA14"/>
    <mergeCell ref="BB13:BB14"/>
    <mergeCell ref="BC13:BC14"/>
    <mergeCell ref="AH25:AJ27"/>
    <mergeCell ref="AH28:AJ29"/>
    <mergeCell ref="AG30:AK33"/>
    <mergeCell ref="AH22:AJ22"/>
    <mergeCell ref="CA16:CF16"/>
    <mergeCell ref="CA19:CF19"/>
    <mergeCell ref="BR15:BT19"/>
    <mergeCell ref="BU15:BU16"/>
    <mergeCell ref="CC21:CE21"/>
    <mergeCell ref="HA10:HE10"/>
    <mergeCell ref="HF10:HJ10"/>
    <mergeCell ref="FA10:FN12"/>
    <mergeCell ref="FO10:GE12"/>
    <mergeCell ref="FG17:FN18"/>
    <mergeCell ref="HA13:HB13"/>
    <mergeCell ref="HD13:HE13"/>
    <mergeCell ref="HF13:HG13"/>
    <mergeCell ref="HI13:HJ13"/>
    <mergeCell ref="HA14:HB14"/>
    <mergeCell ref="HD14:HE14"/>
    <mergeCell ref="HF14:HG14"/>
    <mergeCell ref="HI14:HJ14"/>
    <mergeCell ref="GQ15:GR15"/>
    <mergeCell ref="GQ16:GR16"/>
    <mergeCell ref="GQ17:GR18"/>
    <mergeCell ref="GS17:GU18"/>
    <mergeCell ref="GV15:GW15"/>
    <mergeCell ref="GV16:GW16"/>
    <mergeCell ref="GV17:GW18"/>
    <mergeCell ref="GI11:GK12"/>
    <mergeCell ref="GN11:GP12"/>
    <mergeCell ref="GS11:GU12"/>
    <mergeCell ref="GX11:GZ12"/>
    <mergeCell ref="FD19:FF23"/>
    <mergeCell ref="FD13:FF16"/>
    <mergeCell ref="FA13:FC27"/>
    <mergeCell ref="FA30:FN30"/>
    <mergeCell ref="FO30:GE30"/>
    <mergeCell ref="GG10:GK10"/>
    <mergeCell ref="GL10:GP10"/>
    <mergeCell ref="GQ10:GU10"/>
    <mergeCell ref="GV10:GZ10"/>
    <mergeCell ref="GL21:GM22"/>
    <mergeCell ref="GN21:GP22"/>
    <mergeCell ref="GL24:GM25"/>
    <mergeCell ref="GN24:GP25"/>
    <mergeCell ref="GL26:GM27"/>
    <mergeCell ref="GN26:GP27"/>
    <mergeCell ref="GL23:GM23"/>
    <mergeCell ref="GG15:GH15"/>
    <mergeCell ref="GG16:GH16"/>
    <mergeCell ref="GG17:GH18"/>
    <mergeCell ref="GG19:GH20"/>
    <mergeCell ref="GG21:GH22"/>
    <mergeCell ref="GQ19:GR20"/>
    <mergeCell ref="GT19:GU20"/>
    <mergeCell ref="GY24:GZ25"/>
    <mergeCell ref="FG31:FN32"/>
    <mergeCell ref="FG33:FN34"/>
    <mergeCell ref="FG35:FN36"/>
    <mergeCell ref="FG37:FN38"/>
    <mergeCell ref="FG39:FN40"/>
    <mergeCell ref="FD31:FF36"/>
    <mergeCell ref="FD37:FF40"/>
    <mergeCell ref="FA31:FC40"/>
    <mergeCell ref="FJ24:FN25"/>
    <mergeCell ref="FJ26:FN27"/>
    <mergeCell ref="FG24:FI27"/>
    <mergeCell ref="FD24:FF27"/>
    <mergeCell ref="GV13:GW13"/>
    <mergeCell ref="GY13:GZ13"/>
    <mergeCell ref="GL14:GM14"/>
    <mergeCell ref="GO14:GP14"/>
    <mergeCell ref="GQ14:GR14"/>
    <mergeCell ref="GT14:GU14"/>
    <mergeCell ref="GV14:GW14"/>
    <mergeCell ref="GY14:GZ14"/>
    <mergeCell ref="GG14:GH14"/>
    <mergeCell ref="GJ14:GK14"/>
    <mergeCell ref="GS26:GU27"/>
    <mergeCell ref="GI26:GI27"/>
    <mergeCell ref="GJ26:GK27"/>
    <mergeCell ref="GG26:GH27"/>
    <mergeCell ref="FO39:GE40"/>
    <mergeCell ref="GG13:GH13"/>
    <mergeCell ref="GJ13:GK13"/>
    <mergeCell ref="GL13:GM13"/>
    <mergeCell ref="GQ13:GR13"/>
    <mergeCell ref="GT13:GU13"/>
    <mergeCell ref="GO13:GP13"/>
    <mergeCell ref="GL15:GM15"/>
    <mergeCell ref="GL16:GM16"/>
    <mergeCell ref="GL17:GM18"/>
    <mergeCell ref="GN17:GP18"/>
    <mergeCell ref="GL19:GM20"/>
    <mergeCell ref="FO21:GE22"/>
    <mergeCell ref="GN19:GP20"/>
    <mergeCell ref="GT29:GU29"/>
    <mergeCell ref="GT15:GU15"/>
    <mergeCell ref="GJ17:GK18"/>
    <mergeCell ref="HA16:HB16"/>
    <mergeCell ref="HA17:HB18"/>
    <mergeCell ref="HC17:HE18"/>
    <mergeCell ref="HA19:HB20"/>
    <mergeCell ref="HC19:HE20"/>
    <mergeCell ref="HA21:HB22"/>
    <mergeCell ref="HC21:HE22"/>
    <mergeCell ref="HA23:HB23"/>
    <mergeCell ref="GQ24:GR25"/>
    <mergeCell ref="GS24:GU25"/>
    <mergeCell ref="GY15:GZ15"/>
    <mergeCell ref="HD15:HE15"/>
    <mergeCell ref="HI15:HJ15"/>
    <mergeCell ref="GT16:GU16"/>
    <mergeCell ref="HI16:HJ16"/>
    <mergeCell ref="GY17:GZ18"/>
    <mergeCell ref="GV24:GW24"/>
    <mergeCell ref="GV25:GW25"/>
    <mergeCell ref="HD23:HE23"/>
    <mergeCell ref="HI23:HJ23"/>
    <mergeCell ref="GY23:GZ23"/>
    <mergeCell ref="HA24:HB25"/>
    <mergeCell ref="GV19:GW20"/>
    <mergeCell ref="GX19:GZ20"/>
    <mergeCell ref="GV21:GW22"/>
    <mergeCell ref="GX21:GZ22"/>
    <mergeCell ref="GV23:GW23"/>
    <mergeCell ref="HF15:HG15"/>
    <mergeCell ref="HF16:HG16"/>
    <mergeCell ref="HF17:HG18"/>
    <mergeCell ref="HH17:HJ18"/>
    <mergeCell ref="HF19:HG20"/>
    <mergeCell ref="HH19:HJ20"/>
    <mergeCell ref="HA15:HB15"/>
    <mergeCell ref="HF30:HJ30"/>
    <mergeCell ref="GG28:GH28"/>
    <mergeCell ref="GJ28:GK28"/>
    <mergeCell ref="GL28:GM28"/>
    <mergeCell ref="GO28:GP28"/>
    <mergeCell ref="GQ28:GR28"/>
    <mergeCell ref="GT28:GU28"/>
    <mergeCell ref="GV28:GW28"/>
    <mergeCell ref="GY28:GZ28"/>
    <mergeCell ref="HA28:HB28"/>
    <mergeCell ref="GJ29:GK29"/>
    <mergeCell ref="HF29:HG29"/>
    <mergeCell ref="HF28:HG28"/>
    <mergeCell ref="HI28:HJ28"/>
    <mergeCell ref="HF31:HF32"/>
    <mergeCell ref="HG31:HJ32"/>
    <mergeCell ref="GG33:GG34"/>
    <mergeCell ref="GH33:GK34"/>
    <mergeCell ref="GL33:GL34"/>
    <mergeCell ref="GM33:GP34"/>
    <mergeCell ref="GQ33:GQ34"/>
    <mergeCell ref="GR33:GU34"/>
    <mergeCell ref="GV33:GV34"/>
    <mergeCell ref="GW33:GZ34"/>
    <mergeCell ref="HA33:HA34"/>
    <mergeCell ref="HB33:HE34"/>
    <mergeCell ref="HF33:HF34"/>
    <mergeCell ref="HG33:HJ34"/>
    <mergeCell ref="GH31:GK32"/>
    <mergeCell ref="GG31:GG32"/>
    <mergeCell ref="GL31:GL32"/>
    <mergeCell ref="GM31:GP32"/>
    <mergeCell ref="GQ31:GQ32"/>
    <mergeCell ref="GR31:GU32"/>
    <mergeCell ref="GV31:GV32"/>
    <mergeCell ref="GW31:GZ32"/>
    <mergeCell ref="HA31:HA32"/>
    <mergeCell ref="HF35:HF36"/>
    <mergeCell ref="HG35:HJ36"/>
    <mergeCell ref="GG37:GG38"/>
    <mergeCell ref="GH37:GK38"/>
    <mergeCell ref="GL37:GL38"/>
    <mergeCell ref="GM37:GP38"/>
    <mergeCell ref="GQ37:GQ38"/>
    <mergeCell ref="GR37:GU38"/>
    <mergeCell ref="GV37:GV38"/>
    <mergeCell ref="GW37:GZ38"/>
    <mergeCell ref="HA37:HA38"/>
    <mergeCell ref="HB37:HE38"/>
    <mergeCell ref="HF37:HF38"/>
    <mergeCell ref="HG37:HJ38"/>
    <mergeCell ref="GG35:GG36"/>
    <mergeCell ref="GH35:GK36"/>
    <mergeCell ref="GL35:GL36"/>
    <mergeCell ref="GM35:GP36"/>
    <mergeCell ref="GQ35:GQ36"/>
    <mergeCell ref="GR35:GU36"/>
    <mergeCell ref="GV35:GV36"/>
    <mergeCell ref="GW35:GZ36"/>
    <mergeCell ref="HA35:HA36"/>
    <mergeCell ref="HF39:HF40"/>
    <mergeCell ref="HG39:HJ40"/>
    <mergeCell ref="GH41:GK41"/>
    <mergeCell ref="GM41:GP41"/>
    <mergeCell ref="GR41:GU41"/>
    <mergeCell ref="GW41:GZ41"/>
    <mergeCell ref="HB41:HE41"/>
    <mergeCell ref="HG41:HJ41"/>
    <mergeCell ref="GG39:GG40"/>
    <mergeCell ref="GH39:GK40"/>
    <mergeCell ref="GL39:GL40"/>
    <mergeCell ref="GM39:GP40"/>
    <mergeCell ref="GQ39:GQ40"/>
    <mergeCell ref="GR39:GU40"/>
    <mergeCell ref="GV39:GV40"/>
    <mergeCell ref="GW39:GZ40"/>
    <mergeCell ref="HA39:HA40"/>
    <mergeCell ref="GI17:GI18"/>
    <mergeCell ref="GI19:GI20"/>
    <mergeCell ref="GJ19:GK20"/>
    <mergeCell ref="GI21:GI22"/>
    <mergeCell ref="GJ21:GK22"/>
    <mergeCell ref="GI24:GI25"/>
    <mergeCell ref="GJ24:GK25"/>
    <mergeCell ref="HB39:HE40"/>
    <mergeCell ref="HB35:HE36"/>
    <mergeCell ref="HB31:HE32"/>
    <mergeCell ref="HD28:HE28"/>
    <mergeCell ref="HD24:HE25"/>
    <mergeCell ref="GG30:GK30"/>
    <mergeCell ref="GL30:GP30"/>
    <mergeCell ref="GQ30:GU30"/>
    <mergeCell ref="GV30:GZ30"/>
    <mergeCell ref="HA30:HE30"/>
    <mergeCell ref="GG23:GH23"/>
    <mergeCell ref="GG24:GH25"/>
    <mergeCell ref="GV26:GW27"/>
    <mergeCell ref="GQ21:GR22"/>
    <mergeCell ref="GS21:GU22"/>
    <mergeCell ref="GQ23:GR23"/>
    <mergeCell ref="GQ26:GR27"/>
  </mergeCells>
  <phoneticPr fontId="21"/>
  <pageMargins left="0.51138889789581299" right="0.31486111879348755" top="0.74750000238418579" bottom="0.74750000238418579" header="0.31486111879348755" footer="0.31486111879348755"/>
  <pageSetup paperSize="9"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シート10"/>
  <dimension ref="A1:DG110"/>
  <sheetViews>
    <sheetView zoomScaleNormal="100" zoomScaleSheetLayoutView="75" workbookViewId="0">
      <selection activeCell="I1" sqref="I1"/>
    </sheetView>
  </sheetViews>
  <sheetFormatPr defaultColWidth="9" defaultRowHeight="12"/>
  <cols>
    <col min="1" max="22" width="2.375" style="159" customWidth="1"/>
    <col min="23" max="54" width="2.375" style="95" customWidth="1"/>
    <col min="55" max="55" width="2.125" style="95" customWidth="1"/>
    <col min="56" max="56" width="0.875" style="95" customWidth="1"/>
    <col min="57" max="115" width="2.75" style="95" customWidth="1"/>
    <col min="116" max="16384" width="9" style="95"/>
  </cols>
  <sheetData>
    <row r="1" spans="1:111" ht="12.6" customHeight="1">
      <c r="A1" s="40" t="s">
        <v>265</v>
      </c>
      <c r="B1" s="157"/>
      <c r="C1" s="157"/>
      <c r="D1" s="169" t="s">
        <v>22</v>
      </c>
      <c r="E1" s="157"/>
      <c r="F1" s="157"/>
      <c r="G1" s="157"/>
      <c r="H1" s="157"/>
      <c r="I1" s="157"/>
      <c r="J1" s="157"/>
      <c r="K1" s="157"/>
      <c r="L1" s="157"/>
      <c r="M1" s="157"/>
      <c r="N1" s="157"/>
      <c r="O1" s="157"/>
      <c r="P1" s="157"/>
      <c r="Q1" s="157"/>
      <c r="R1" s="157"/>
      <c r="S1" s="157"/>
      <c r="T1" s="157"/>
      <c r="U1" s="157"/>
      <c r="V1" s="157"/>
      <c r="W1" s="157"/>
      <c r="X1" s="157"/>
      <c r="Y1" s="157"/>
      <c r="Z1" s="157"/>
      <c r="AA1" s="157"/>
      <c r="BE1" s="95" t="s">
        <v>360</v>
      </c>
      <c r="BH1" s="82" t="s">
        <v>237</v>
      </c>
    </row>
    <row r="2" spans="1:111" ht="12.6" customHeight="1">
      <c r="A2" s="163"/>
      <c r="B2" s="163" t="s">
        <v>184</v>
      </c>
      <c r="C2" s="163"/>
      <c r="D2" s="163"/>
      <c r="E2" s="163"/>
      <c r="F2" s="163"/>
      <c r="G2" s="163"/>
      <c r="H2" s="163"/>
      <c r="I2" s="163"/>
      <c r="J2" s="163"/>
      <c r="K2" s="163"/>
      <c r="L2" s="163"/>
      <c r="M2" s="163"/>
      <c r="N2" s="163"/>
      <c r="O2" s="163"/>
      <c r="P2" s="163"/>
      <c r="Q2" s="163"/>
      <c r="R2" s="163"/>
      <c r="S2" s="163"/>
      <c r="T2" s="163"/>
      <c r="U2" s="163"/>
      <c r="V2" s="163"/>
      <c r="W2" s="163"/>
      <c r="X2" s="163"/>
      <c r="Y2" s="163"/>
      <c r="Z2" s="163"/>
      <c r="AA2" s="169"/>
      <c r="AB2" s="82"/>
      <c r="AC2" s="82"/>
      <c r="AD2" s="82"/>
      <c r="AE2" s="82"/>
      <c r="AF2" s="82"/>
      <c r="AG2" s="82"/>
      <c r="AH2" s="82"/>
      <c r="AI2" s="82"/>
      <c r="AJ2" s="82"/>
      <c r="AK2" s="82"/>
      <c r="AL2" s="82"/>
      <c r="AM2" s="82"/>
      <c r="AN2" s="82"/>
      <c r="AO2" s="82"/>
      <c r="AQ2" s="82"/>
      <c r="AR2" s="82"/>
      <c r="AS2" s="82" t="s">
        <v>181</v>
      </c>
      <c r="AU2" s="82"/>
      <c r="AV2" s="82"/>
      <c r="AW2" s="82"/>
      <c r="AX2" s="82"/>
      <c r="AY2" s="82"/>
      <c r="BE2" s="168" t="s">
        <v>21</v>
      </c>
    </row>
    <row r="3" spans="1:111" ht="12.6" customHeight="1">
      <c r="A3" s="169" t="s">
        <v>270</v>
      </c>
      <c r="B3" s="169"/>
      <c r="C3" s="169"/>
      <c r="D3" s="169"/>
      <c r="E3" s="163"/>
      <c r="F3" s="163"/>
      <c r="G3" s="163"/>
      <c r="H3" s="163"/>
      <c r="I3" s="170"/>
      <c r="J3" s="170"/>
      <c r="K3" s="170"/>
      <c r="L3" s="170"/>
      <c r="M3" s="170"/>
      <c r="N3" s="170"/>
      <c r="O3" s="170"/>
      <c r="P3" s="170"/>
      <c r="Q3" s="170"/>
      <c r="R3" s="170"/>
      <c r="S3" s="170"/>
      <c r="T3" s="170"/>
      <c r="U3" s="170"/>
      <c r="V3" s="170"/>
      <c r="W3" s="170"/>
      <c r="X3" s="170"/>
      <c r="Y3" s="170"/>
      <c r="Z3" s="170"/>
      <c r="AA3" s="169"/>
      <c r="AB3" s="82"/>
      <c r="AC3" s="82"/>
      <c r="AD3" s="82"/>
      <c r="AE3" s="82"/>
      <c r="AF3" s="82"/>
      <c r="AG3" s="82"/>
      <c r="AH3" s="82"/>
      <c r="AI3" s="82"/>
      <c r="AJ3" s="82"/>
      <c r="AK3" s="82"/>
      <c r="AL3" s="82"/>
      <c r="AM3" s="82"/>
      <c r="AN3" s="82"/>
      <c r="AO3" s="82"/>
      <c r="AP3" s="82"/>
      <c r="AQ3" s="82"/>
      <c r="AR3" s="82"/>
      <c r="AS3" s="82"/>
      <c r="AT3" s="82"/>
      <c r="AU3" s="82"/>
      <c r="AV3" s="82"/>
      <c r="AW3" s="82"/>
      <c r="AX3" s="82"/>
      <c r="AY3" s="82"/>
      <c r="BE3" s="168" t="s">
        <v>15</v>
      </c>
    </row>
    <row r="4" spans="1:111" ht="12.6" customHeight="1">
      <c r="A4" s="169" t="s">
        <v>240</v>
      </c>
      <c r="B4" s="169"/>
      <c r="C4" s="169"/>
      <c r="D4" s="169"/>
      <c r="E4" s="170"/>
      <c r="F4" s="170"/>
      <c r="G4" s="170"/>
      <c r="H4" s="170"/>
      <c r="I4" s="170"/>
      <c r="J4" s="163"/>
      <c r="K4" s="88"/>
      <c r="L4" s="163"/>
      <c r="M4" s="170"/>
      <c r="N4" s="170"/>
      <c r="O4" s="170"/>
      <c r="P4" s="170"/>
      <c r="Q4" s="170"/>
      <c r="R4" s="163"/>
      <c r="S4" s="170"/>
      <c r="T4" s="170"/>
      <c r="U4" s="170"/>
      <c r="V4" s="170"/>
      <c r="W4" s="170"/>
      <c r="X4" s="170"/>
      <c r="Y4" s="170"/>
      <c r="Z4" s="170"/>
      <c r="AA4" s="169"/>
      <c r="AB4" s="82"/>
      <c r="AC4" s="82"/>
      <c r="AD4" s="82"/>
      <c r="AE4" s="82"/>
      <c r="AF4" s="82"/>
      <c r="AG4" s="82"/>
      <c r="AH4" s="82"/>
      <c r="AI4" s="82"/>
      <c r="AJ4" s="82"/>
      <c r="AK4" s="82"/>
      <c r="AL4" s="82"/>
      <c r="AM4" s="82"/>
      <c r="AN4" s="82"/>
      <c r="AO4" s="82"/>
      <c r="AP4" s="82"/>
      <c r="AQ4" s="82"/>
      <c r="AR4" s="82"/>
      <c r="AS4" s="82"/>
      <c r="AT4" s="82"/>
      <c r="AU4" s="82"/>
      <c r="AV4" s="82"/>
      <c r="AW4" s="82"/>
      <c r="AX4" s="82"/>
      <c r="AY4" s="82"/>
      <c r="BE4" s="209"/>
      <c r="BF4" s="210"/>
      <c r="BG4" s="211"/>
      <c r="BH4" s="776" t="s">
        <v>266</v>
      </c>
      <c r="BI4" s="777"/>
      <c r="BJ4" s="778"/>
      <c r="BK4" s="835" t="s">
        <v>203</v>
      </c>
      <c r="BL4" s="471"/>
      <c r="BM4" s="471"/>
      <c r="BN4" s="471"/>
      <c r="BO4" s="471"/>
      <c r="BP4" s="471"/>
      <c r="BQ4" s="471"/>
      <c r="BR4" s="471"/>
      <c r="BS4" s="471"/>
      <c r="BT4" s="471"/>
      <c r="BU4" s="471"/>
      <c r="BV4" s="471"/>
      <c r="BW4" s="471"/>
      <c r="BX4" s="471"/>
      <c r="BY4" s="471"/>
      <c r="BZ4" s="471"/>
      <c r="CA4" s="471"/>
      <c r="CB4" s="471"/>
      <c r="CC4" s="836"/>
      <c r="CD4" s="776" t="s">
        <v>334</v>
      </c>
      <c r="CE4" s="777"/>
      <c r="CF4" s="777"/>
      <c r="CG4" s="778"/>
      <c r="CH4" s="776" t="s">
        <v>296</v>
      </c>
      <c r="CI4" s="777"/>
      <c r="CJ4" s="777"/>
      <c r="CK4" s="778"/>
      <c r="CL4" s="82"/>
      <c r="CM4" s="82"/>
      <c r="CN4" s="82"/>
      <c r="CO4" s="82"/>
      <c r="CP4" s="82"/>
      <c r="CQ4" s="82"/>
      <c r="CR4" s="82"/>
      <c r="CS4" s="82"/>
    </row>
    <row r="5" spans="1:111" ht="12.6" customHeight="1">
      <c r="A5" s="171" t="s">
        <v>39</v>
      </c>
      <c r="B5" s="171"/>
      <c r="C5" s="171"/>
      <c r="D5" s="171"/>
      <c r="E5" s="165"/>
      <c r="F5" s="165">
        <v>70</v>
      </c>
      <c r="G5" s="165" t="s">
        <v>60</v>
      </c>
      <c r="H5" s="165"/>
      <c r="I5" s="172"/>
      <c r="J5" s="165"/>
      <c r="K5" s="165"/>
      <c r="L5" s="165">
        <v>50</v>
      </c>
      <c r="M5" s="165" t="s">
        <v>295</v>
      </c>
      <c r="N5" s="165"/>
      <c r="Q5" s="165"/>
      <c r="R5" s="165"/>
      <c r="S5" s="165"/>
      <c r="T5" s="165"/>
      <c r="U5" s="173"/>
      <c r="V5" s="173"/>
      <c r="W5" s="173"/>
      <c r="X5" s="173"/>
      <c r="Y5" s="173"/>
      <c r="Z5" s="173"/>
      <c r="AA5" s="169"/>
      <c r="AB5" s="82"/>
      <c r="AC5" s="82"/>
      <c r="AD5" s="82"/>
      <c r="AE5" s="82"/>
      <c r="AF5" s="82"/>
      <c r="AG5" s="82"/>
      <c r="AH5" s="82"/>
      <c r="AI5" s="82"/>
      <c r="AJ5" s="82"/>
      <c r="AK5" s="82"/>
      <c r="AL5" s="82"/>
      <c r="AM5" s="82"/>
      <c r="AN5" s="82"/>
      <c r="AO5" s="82"/>
      <c r="AP5" s="82"/>
      <c r="AQ5" s="82"/>
      <c r="AR5" s="82"/>
      <c r="AS5" s="82"/>
      <c r="AT5" s="82"/>
      <c r="AU5" s="82"/>
      <c r="AV5" s="82"/>
      <c r="AW5" s="82"/>
      <c r="AX5" s="82"/>
      <c r="AY5" s="82"/>
      <c r="BE5" s="215"/>
      <c r="BF5" s="163"/>
      <c r="BG5" s="216"/>
      <c r="BH5" s="408"/>
      <c r="BI5" s="401"/>
      <c r="BJ5" s="402"/>
      <c r="BK5" s="776" t="s">
        <v>279</v>
      </c>
      <c r="BL5" s="777"/>
      <c r="BM5" s="778"/>
      <c r="BN5" s="776" t="s">
        <v>293</v>
      </c>
      <c r="BO5" s="777"/>
      <c r="BP5" s="777"/>
      <c r="BQ5" s="778"/>
      <c r="BR5" s="835" t="s">
        <v>242</v>
      </c>
      <c r="BS5" s="471"/>
      <c r="BT5" s="471"/>
      <c r="BU5" s="471"/>
      <c r="BV5" s="471"/>
      <c r="BW5" s="471"/>
      <c r="BX5" s="471"/>
      <c r="BY5" s="471"/>
      <c r="BZ5" s="471"/>
      <c r="CA5" s="471"/>
      <c r="CB5" s="471"/>
      <c r="CC5" s="836"/>
      <c r="CD5" s="408" t="s">
        <v>348</v>
      </c>
      <c r="CE5" s="401"/>
      <c r="CF5" s="401"/>
      <c r="CG5" s="402"/>
      <c r="CH5" s="408" t="s">
        <v>281</v>
      </c>
      <c r="CI5" s="401"/>
      <c r="CJ5" s="401"/>
      <c r="CK5" s="402"/>
      <c r="CL5" s="82"/>
      <c r="CM5" s="82"/>
      <c r="CN5" s="82"/>
      <c r="CO5" s="82"/>
      <c r="CP5" s="82"/>
      <c r="CQ5" s="82"/>
      <c r="CR5" s="82"/>
      <c r="CS5" s="82"/>
      <c r="CT5" s="82"/>
      <c r="CU5" s="82"/>
      <c r="CV5" s="82"/>
      <c r="CW5" s="82"/>
      <c r="CX5" s="82"/>
      <c r="CY5" s="82"/>
      <c r="CZ5" s="82"/>
      <c r="DA5" s="82"/>
      <c r="DB5" s="82"/>
      <c r="DC5" s="82"/>
      <c r="DD5" s="82"/>
      <c r="DE5" s="82"/>
      <c r="DF5" s="82"/>
      <c r="DG5" s="82"/>
    </row>
    <row r="6" spans="1:111" ht="12.6" customHeight="1">
      <c r="A6" s="165" t="s">
        <v>19</v>
      </c>
      <c r="B6" s="165"/>
      <c r="C6" s="165"/>
      <c r="D6" s="165"/>
      <c r="E6" s="165"/>
      <c r="F6" s="165"/>
      <c r="G6" s="165"/>
      <c r="H6" s="165"/>
      <c r="I6" s="165"/>
      <c r="J6" s="165"/>
      <c r="K6" s="165"/>
      <c r="L6" s="165"/>
      <c r="M6" s="165"/>
      <c r="N6" s="165"/>
      <c r="O6" s="165"/>
      <c r="P6" s="165"/>
      <c r="Q6" s="165"/>
      <c r="R6" s="165"/>
      <c r="S6" s="165"/>
      <c r="T6" s="165"/>
      <c r="U6" s="165"/>
      <c r="V6" s="165"/>
      <c r="W6" s="165"/>
      <c r="X6" s="165"/>
      <c r="Y6" s="165"/>
      <c r="Z6" s="165"/>
      <c r="AA6" s="169"/>
      <c r="AB6" s="82"/>
      <c r="AC6" s="82"/>
      <c r="AD6" s="82"/>
      <c r="AE6" s="82"/>
      <c r="AF6" s="82"/>
      <c r="AG6" s="82"/>
      <c r="AH6" s="82"/>
      <c r="AI6" s="82"/>
      <c r="AJ6" s="82"/>
      <c r="AK6" s="82"/>
      <c r="AL6" s="82"/>
      <c r="AM6" s="82"/>
      <c r="AN6" s="82"/>
      <c r="AO6" s="82"/>
      <c r="AP6" s="82"/>
      <c r="AQ6" s="82"/>
      <c r="AR6" s="82"/>
      <c r="AS6" s="82"/>
      <c r="AT6" s="82"/>
      <c r="AU6" s="82"/>
      <c r="AV6" s="82"/>
      <c r="AW6" s="82"/>
      <c r="AX6" s="82"/>
      <c r="AY6" s="82"/>
      <c r="BE6" s="215"/>
      <c r="BF6" s="163"/>
      <c r="BG6" s="216"/>
      <c r="BH6" s="408"/>
      <c r="BI6" s="401"/>
      <c r="BJ6" s="402"/>
      <c r="BK6" s="408"/>
      <c r="BL6" s="401"/>
      <c r="BM6" s="402"/>
      <c r="BN6" s="809" t="s">
        <v>321</v>
      </c>
      <c r="BO6" s="810"/>
      <c r="BP6" s="810"/>
      <c r="BQ6" s="811"/>
      <c r="BR6" s="776" t="s">
        <v>338</v>
      </c>
      <c r="BS6" s="777"/>
      <c r="BT6" s="777"/>
      <c r="BU6" s="778"/>
      <c r="BV6" s="581" t="s">
        <v>69</v>
      </c>
      <c r="BW6" s="582"/>
      <c r="BX6" s="582"/>
      <c r="BY6" s="583"/>
      <c r="BZ6" s="776" t="s">
        <v>307</v>
      </c>
      <c r="CA6" s="777"/>
      <c r="CB6" s="777"/>
      <c r="CC6" s="777"/>
      <c r="CD6" s="87"/>
      <c r="CE6" s="88"/>
      <c r="CF6" s="88"/>
      <c r="CG6" s="217"/>
      <c r="CH6" s="408" t="s">
        <v>291</v>
      </c>
      <c r="CI6" s="401"/>
      <c r="CJ6" s="401"/>
      <c r="CK6" s="402"/>
      <c r="CL6" s="82"/>
      <c r="CM6" s="82"/>
      <c r="CN6" s="82"/>
      <c r="CO6" s="82"/>
      <c r="CP6" s="82"/>
      <c r="CQ6" s="82"/>
      <c r="CR6" s="82"/>
      <c r="CS6" s="82"/>
      <c r="CT6" s="82"/>
      <c r="CU6" s="82"/>
      <c r="CV6" s="82"/>
      <c r="CW6" s="82"/>
      <c r="CX6" s="82"/>
      <c r="CY6" s="82"/>
      <c r="CZ6" s="82"/>
      <c r="DA6" s="82"/>
      <c r="DB6" s="82"/>
      <c r="DC6" s="82"/>
      <c r="DD6" s="82"/>
      <c r="DE6" s="82"/>
      <c r="DF6" s="82"/>
      <c r="DG6" s="82"/>
    </row>
    <row r="7" spans="1:111" ht="12.6" customHeight="1">
      <c r="A7" s="165" t="s">
        <v>406</v>
      </c>
      <c r="B7" s="166"/>
      <c r="C7" s="166"/>
      <c r="D7" s="166"/>
      <c r="E7" s="166"/>
      <c r="F7" s="166"/>
      <c r="G7" s="166"/>
      <c r="H7" s="166"/>
      <c r="I7" s="166"/>
      <c r="J7" s="166"/>
      <c r="K7" s="166"/>
      <c r="L7" s="166"/>
      <c r="M7" s="166"/>
      <c r="N7" s="166"/>
      <c r="O7" s="166"/>
      <c r="P7" s="166"/>
      <c r="Q7" s="166"/>
      <c r="R7" s="165"/>
      <c r="S7" s="165"/>
      <c r="T7" s="165"/>
      <c r="U7" s="173"/>
      <c r="V7" s="173"/>
      <c r="W7" s="173"/>
      <c r="X7" s="173"/>
      <c r="Y7" s="173"/>
      <c r="Z7" s="173"/>
      <c r="AA7" s="169"/>
      <c r="AB7" s="82"/>
      <c r="AC7" s="82"/>
      <c r="AD7" s="82"/>
      <c r="AE7" s="82"/>
      <c r="AF7" s="82"/>
      <c r="AG7" s="82"/>
      <c r="AH7" s="82"/>
      <c r="AI7" s="82"/>
      <c r="AJ7" s="82"/>
      <c r="AK7" s="82"/>
      <c r="AL7" s="82"/>
      <c r="AM7" s="82"/>
      <c r="AN7" s="82"/>
      <c r="AO7" s="82"/>
      <c r="AP7" s="82"/>
      <c r="AQ7" s="82"/>
      <c r="AR7" s="82"/>
      <c r="AS7" s="82"/>
      <c r="AT7" s="82"/>
      <c r="AU7" s="82"/>
      <c r="AV7" s="82"/>
      <c r="AW7" s="82"/>
      <c r="AX7" s="82"/>
      <c r="AY7" s="82"/>
      <c r="AZ7" s="82"/>
      <c r="BE7" s="222"/>
      <c r="BF7" s="223"/>
      <c r="BG7" s="224"/>
      <c r="BH7" s="779"/>
      <c r="BI7" s="780"/>
      <c r="BJ7" s="781"/>
      <c r="BK7" s="779"/>
      <c r="BL7" s="780"/>
      <c r="BM7" s="781"/>
      <c r="BN7" s="812" t="s">
        <v>287</v>
      </c>
      <c r="BO7" s="813"/>
      <c r="BP7" s="813"/>
      <c r="BQ7" s="814"/>
      <c r="BR7" s="779"/>
      <c r="BS7" s="780"/>
      <c r="BT7" s="780"/>
      <c r="BU7" s="781"/>
      <c r="BV7" s="578"/>
      <c r="BW7" s="579"/>
      <c r="BX7" s="579"/>
      <c r="BY7" s="580"/>
      <c r="BZ7" s="779"/>
      <c r="CA7" s="780"/>
      <c r="CB7" s="780"/>
      <c r="CC7" s="780"/>
      <c r="CD7" s="89"/>
      <c r="CE7" s="90"/>
      <c r="CF7" s="90"/>
      <c r="CG7" s="91"/>
      <c r="CH7" s="779"/>
      <c r="CI7" s="780"/>
      <c r="CJ7" s="780"/>
      <c r="CK7" s="781"/>
      <c r="CL7" s="82"/>
      <c r="CM7" s="82"/>
      <c r="CN7" s="82"/>
      <c r="CO7" s="82"/>
      <c r="CP7" s="82"/>
      <c r="CQ7" s="82"/>
      <c r="CR7" s="82"/>
      <c r="CS7" s="82"/>
      <c r="CT7" s="82"/>
      <c r="CU7" s="82"/>
      <c r="CV7" s="82"/>
      <c r="CW7" s="82"/>
      <c r="CX7" s="82"/>
      <c r="CY7" s="82"/>
      <c r="CZ7" s="82"/>
      <c r="DA7" s="82"/>
      <c r="DB7" s="82"/>
      <c r="DC7" s="82"/>
      <c r="DD7" s="82"/>
      <c r="DE7" s="82"/>
      <c r="DF7" s="82"/>
      <c r="DG7" s="82"/>
    </row>
    <row r="8" spans="1:111" ht="12.6" customHeight="1">
      <c r="A8" s="209"/>
      <c r="B8" s="210"/>
      <c r="C8" s="211"/>
      <c r="D8" s="688" t="s">
        <v>320</v>
      </c>
      <c r="E8" s="689"/>
      <c r="F8" s="689"/>
      <c r="G8" s="690"/>
      <c r="H8" s="697" t="s">
        <v>351</v>
      </c>
      <c r="I8" s="697"/>
      <c r="J8" s="697"/>
      <c r="K8" s="697"/>
      <c r="L8" s="697"/>
      <c r="M8" s="697"/>
      <c r="N8" s="697"/>
      <c r="O8" s="697"/>
      <c r="P8" s="697"/>
      <c r="Q8" s="413" t="s">
        <v>332</v>
      </c>
      <c r="R8" s="413"/>
      <c r="S8" s="413"/>
      <c r="T8" s="413"/>
      <c r="U8" s="413"/>
      <c r="V8" s="413"/>
      <c r="W8" s="413"/>
      <c r="X8" s="413"/>
      <c r="Y8" s="413"/>
      <c r="Z8" s="413"/>
      <c r="AA8" s="413"/>
      <c r="AB8" s="413"/>
      <c r="AC8" s="776" t="s">
        <v>70</v>
      </c>
      <c r="AD8" s="777"/>
      <c r="AE8" s="777"/>
      <c r="AF8" s="777"/>
      <c r="AG8" s="777"/>
      <c r="AH8" s="777"/>
      <c r="AI8" s="777"/>
      <c r="AJ8" s="777"/>
      <c r="AK8" s="777"/>
      <c r="AL8" s="777"/>
      <c r="AM8" s="777"/>
      <c r="AN8" s="778"/>
      <c r="AO8" s="776" t="s">
        <v>44</v>
      </c>
      <c r="AP8" s="777"/>
      <c r="AQ8" s="777"/>
      <c r="AR8" s="777"/>
      <c r="AS8" s="777"/>
      <c r="AT8" s="777"/>
      <c r="AU8" s="777"/>
      <c r="AV8" s="777"/>
      <c r="AW8" s="777"/>
      <c r="AX8" s="777"/>
      <c r="AY8" s="777"/>
      <c r="AZ8" s="777"/>
      <c r="BA8" s="777"/>
      <c r="BB8" s="777"/>
      <c r="BC8" s="778"/>
      <c r="BE8" s="688" t="s">
        <v>170</v>
      </c>
      <c r="BF8" s="689"/>
      <c r="BG8" s="690"/>
      <c r="BH8" s="776" t="s">
        <v>137</v>
      </c>
      <c r="BI8" s="777"/>
      <c r="BJ8" s="778"/>
      <c r="BK8" s="776" t="s">
        <v>325</v>
      </c>
      <c r="BL8" s="777"/>
      <c r="BM8" s="778"/>
      <c r="BN8" s="288"/>
      <c r="BO8" s="571">
        <v>200</v>
      </c>
      <c r="BP8" s="571"/>
      <c r="BQ8" s="574" t="s">
        <v>102</v>
      </c>
      <c r="BR8" s="191"/>
      <c r="BS8" s="815">
        <f>ROUND(BO8/$F$32*10000,0)</f>
        <v>250</v>
      </c>
      <c r="BT8" s="815"/>
      <c r="BU8" s="816"/>
      <c r="BV8" s="191"/>
      <c r="BW8" s="599"/>
      <c r="BX8" s="599"/>
      <c r="BY8" s="600"/>
      <c r="BZ8" s="191"/>
      <c r="CA8" s="815">
        <f>ROUND(BO8/$F$32*$R$32,0)</f>
        <v>132</v>
      </c>
      <c r="CB8" s="815"/>
      <c r="CC8" s="816"/>
      <c r="CD8" s="191"/>
      <c r="CE8" s="815">
        <f>ROUND(BO8/$F$32*$V$32,0)</f>
        <v>112</v>
      </c>
      <c r="CF8" s="815"/>
      <c r="CG8" s="816"/>
      <c r="CH8" s="776"/>
      <c r="CI8" s="827">
        <f>BO8*AR32</f>
        <v>184400</v>
      </c>
      <c r="CJ8" s="827"/>
      <c r="CK8" s="828"/>
      <c r="CL8" s="218"/>
      <c r="CM8" s="285" t="s">
        <v>278</v>
      </c>
      <c r="CN8" s="82"/>
      <c r="CO8" s="82"/>
      <c r="CP8" s="82"/>
      <c r="CQ8" s="82"/>
      <c r="CR8" s="82"/>
      <c r="CS8" s="82"/>
      <c r="CT8" s="82"/>
      <c r="CU8" s="82"/>
      <c r="CV8" s="82"/>
      <c r="CW8" s="82"/>
      <c r="CX8" s="82"/>
      <c r="CY8" s="82"/>
      <c r="CZ8" s="82"/>
      <c r="DA8" s="82"/>
      <c r="DB8" s="82"/>
      <c r="DC8" s="82"/>
      <c r="DD8" s="82"/>
      <c r="DE8" s="82"/>
      <c r="DF8" s="82"/>
      <c r="DG8" s="82"/>
    </row>
    <row r="9" spans="1:111" ht="12.6" customHeight="1">
      <c r="A9" s="212"/>
      <c r="B9" s="165"/>
      <c r="C9" s="197"/>
      <c r="D9" s="691"/>
      <c r="E9" s="692"/>
      <c r="F9" s="692"/>
      <c r="G9" s="693"/>
      <c r="H9" s="660" t="s">
        <v>286</v>
      </c>
      <c r="I9" s="660"/>
      <c r="J9" s="661"/>
      <c r="K9" s="659" t="s">
        <v>294</v>
      </c>
      <c r="L9" s="660"/>
      <c r="M9" s="661"/>
      <c r="N9" s="659" t="s">
        <v>269</v>
      </c>
      <c r="O9" s="660"/>
      <c r="P9" s="661"/>
      <c r="Q9" s="581" t="s">
        <v>330</v>
      </c>
      <c r="R9" s="582"/>
      <c r="S9" s="583"/>
      <c r="T9" s="581" t="s">
        <v>376</v>
      </c>
      <c r="U9" s="582"/>
      <c r="V9" s="583"/>
      <c r="W9" s="185" t="s">
        <v>290</v>
      </c>
      <c r="X9" s="186"/>
      <c r="Y9" s="187"/>
      <c r="Z9" s="185" t="s">
        <v>329</v>
      </c>
      <c r="AA9" s="186"/>
      <c r="AB9" s="187"/>
      <c r="AC9" s="581" t="s">
        <v>284</v>
      </c>
      <c r="AD9" s="582"/>
      <c r="AE9" s="582"/>
      <c r="AF9" s="583"/>
      <c r="AG9" s="581" t="s">
        <v>314</v>
      </c>
      <c r="AH9" s="582"/>
      <c r="AI9" s="582"/>
      <c r="AJ9" s="583"/>
      <c r="AK9" s="581" t="s">
        <v>140</v>
      </c>
      <c r="AL9" s="582"/>
      <c r="AM9" s="582"/>
      <c r="AN9" s="583"/>
      <c r="AO9" s="408"/>
      <c r="AP9" s="401"/>
      <c r="AQ9" s="401"/>
      <c r="AR9" s="401"/>
      <c r="AS9" s="401"/>
      <c r="AT9" s="401"/>
      <c r="AU9" s="401"/>
      <c r="AV9" s="401"/>
      <c r="AW9" s="401"/>
      <c r="AX9" s="401"/>
      <c r="AY9" s="401"/>
      <c r="AZ9" s="401"/>
      <c r="BA9" s="401"/>
      <c r="BB9" s="401"/>
      <c r="BC9" s="402"/>
      <c r="BE9" s="691"/>
      <c r="BF9" s="692"/>
      <c r="BG9" s="693"/>
      <c r="BH9" s="779"/>
      <c r="BI9" s="780"/>
      <c r="BJ9" s="781"/>
      <c r="BK9" s="779"/>
      <c r="BL9" s="780"/>
      <c r="BM9" s="781"/>
      <c r="BN9" s="289"/>
      <c r="BO9" s="572"/>
      <c r="BP9" s="572"/>
      <c r="BQ9" s="575"/>
      <c r="BR9" s="192"/>
      <c r="BS9" s="601">
        <v>10000</v>
      </c>
      <c r="BT9" s="601"/>
      <c r="BU9" s="602"/>
      <c r="BV9" s="192"/>
      <c r="BW9" s="601"/>
      <c r="BX9" s="601"/>
      <c r="BY9" s="602"/>
      <c r="BZ9" s="192"/>
      <c r="CA9" s="601">
        <v>10000</v>
      </c>
      <c r="CB9" s="601"/>
      <c r="CC9" s="602"/>
      <c r="CD9" s="192"/>
      <c r="CE9" s="601">
        <v>10000</v>
      </c>
      <c r="CF9" s="601"/>
      <c r="CG9" s="602"/>
      <c r="CH9" s="408"/>
      <c r="CI9" s="837"/>
      <c r="CJ9" s="837"/>
      <c r="CK9" s="838"/>
      <c r="CL9" s="218"/>
      <c r="CM9" s="286"/>
      <c r="CN9" s="82"/>
      <c r="CO9" s="82"/>
      <c r="CP9" s="82"/>
      <c r="CQ9" s="82"/>
      <c r="CR9" s="82"/>
      <c r="CS9" s="82"/>
      <c r="CT9" s="82"/>
      <c r="CU9" s="82"/>
      <c r="CV9" s="82"/>
      <c r="CW9" s="82"/>
      <c r="CX9" s="82"/>
      <c r="CY9" s="82"/>
      <c r="CZ9" s="82"/>
      <c r="DA9" s="82"/>
      <c r="DB9" s="82"/>
      <c r="DC9" s="82"/>
      <c r="DD9" s="82"/>
      <c r="DE9" s="82"/>
      <c r="DF9" s="82"/>
      <c r="DG9" s="82"/>
    </row>
    <row r="10" spans="1:111" ht="12.6" customHeight="1">
      <c r="A10" s="178"/>
      <c r="B10" s="179"/>
      <c r="C10" s="180"/>
      <c r="D10" s="694"/>
      <c r="E10" s="695"/>
      <c r="F10" s="695"/>
      <c r="G10" s="696"/>
      <c r="H10" s="579" t="s">
        <v>153</v>
      </c>
      <c r="I10" s="579"/>
      <c r="J10" s="580"/>
      <c r="K10" s="578" t="s">
        <v>153</v>
      </c>
      <c r="L10" s="579"/>
      <c r="M10" s="580"/>
      <c r="N10" s="578" t="s">
        <v>345</v>
      </c>
      <c r="O10" s="579"/>
      <c r="P10" s="580"/>
      <c r="Q10" s="578" t="s">
        <v>153</v>
      </c>
      <c r="R10" s="579"/>
      <c r="S10" s="580"/>
      <c r="T10" s="578" t="s">
        <v>153</v>
      </c>
      <c r="U10" s="579"/>
      <c r="V10" s="580"/>
      <c r="W10" s="578" t="s">
        <v>345</v>
      </c>
      <c r="X10" s="579"/>
      <c r="Y10" s="580"/>
      <c r="Z10" s="184"/>
      <c r="AA10" s="182"/>
      <c r="AB10" s="183"/>
      <c r="AC10" s="578" t="s">
        <v>274</v>
      </c>
      <c r="AD10" s="579"/>
      <c r="AE10" s="579"/>
      <c r="AF10" s="580"/>
      <c r="AG10" s="578" t="s">
        <v>274</v>
      </c>
      <c r="AH10" s="579"/>
      <c r="AI10" s="579"/>
      <c r="AJ10" s="580"/>
      <c r="AK10" s="578" t="s">
        <v>291</v>
      </c>
      <c r="AL10" s="579"/>
      <c r="AM10" s="579"/>
      <c r="AN10" s="580"/>
      <c r="AO10" s="779"/>
      <c r="AP10" s="780"/>
      <c r="AQ10" s="780"/>
      <c r="AR10" s="780"/>
      <c r="AS10" s="780"/>
      <c r="AT10" s="780"/>
      <c r="AU10" s="780"/>
      <c r="AV10" s="780"/>
      <c r="AW10" s="780"/>
      <c r="AX10" s="780"/>
      <c r="AY10" s="780"/>
      <c r="AZ10" s="780"/>
      <c r="BA10" s="780"/>
      <c r="BB10" s="780"/>
      <c r="BC10" s="781"/>
      <c r="BE10" s="691"/>
      <c r="BF10" s="692"/>
      <c r="BG10" s="693"/>
      <c r="BH10" s="776" t="s">
        <v>137</v>
      </c>
      <c r="BI10" s="777"/>
      <c r="BJ10" s="778"/>
      <c r="BK10" s="776" t="s">
        <v>363</v>
      </c>
      <c r="BL10" s="777"/>
      <c r="BM10" s="778"/>
      <c r="BN10" s="191"/>
      <c r="BO10" s="815">
        <f>ROUND(CI10/$AH$38*10000,0)</f>
        <v>136</v>
      </c>
      <c r="BP10" s="815"/>
      <c r="BQ10" s="816"/>
      <c r="BR10" s="191"/>
      <c r="BS10" s="815"/>
      <c r="BT10" s="815"/>
      <c r="BU10" s="816"/>
      <c r="BV10" s="191"/>
      <c r="BW10" s="815">
        <f>ROUND(BO10*$N$38/10000,0)</f>
        <v>72</v>
      </c>
      <c r="BX10" s="815"/>
      <c r="BY10" s="816"/>
      <c r="BZ10" s="191"/>
      <c r="CA10" s="815">
        <f>ROUND(BO10*$R$38/10000,0)</f>
        <v>34</v>
      </c>
      <c r="CB10" s="815"/>
      <c r="CC10" s="816"/>
      <c r="CD10" s="191"/>
      <c r="CE10" s="815">
        <f>ROUND(BO10*$V$38/10000,0)</f>
        <v>40</v>
      </c>
      <c r="CF10" s="815"/>
      <c r="CG10" s="816"/>
      <c r="CH10" s="821" t="s">
        <v>171</v>
      </c>
      <c r="CI10" s="839">
        <f>AL11-CI8</f>
        <v>59600</v>
      </c>
      <c r="CJ10" s="839"/>
      <c r="CK10" s="840"/>
      <c r="CL10" s="82"/>
      <c r="CM10" s="82"/>
      <c r="CN10" s="82"/>
      <c r="CO10" s="82"/>
      <c r="CP10" s="82"/>
      <c r="CQ10" s="82"/>
      <c r="CR10" s="82"/>
      <c r="CS10" s="82"/>
      <c r="CT10" s="82"/>
      <c r="CU10" s="82"/>
      <c r="CV10" s="82"/>
      <c r="CW10" s="82"/>
      <c r="CX10" s="82"/>
      <c r="CY10" s="82"/>
      <c r="CZ10" s="82"/>
      <c r="DA10" s="82"/>
      <c r="DB10" s="82"/>
      <c r="DC10" s="82"/>
      <c r="DD10" s="82"/>
      <c r="DE10" s="82"/>
      <c r="DF10" s="82"/>
      <c r="DG10" s="82"/>
    </row>
    <row r="11" spans="1:111" ht="12.6" customHeight="1">
      <c r="A11" s="590" t="s">
        <v>170</v>
      </c>
      <c r="B11" s="591"/>
      <c r="C11" s="592"/>
      <c r="D11" s="590" t="s">
        <v>308</v>
      </c>
      <c r="E11" s="591"/>
      <c r="F11" s="591"/>
      <c r="G11" s="592"/>
      <c r="H11" s="254"/>
      <c r="I11" s="660">
        <v>180</v>
      </c>
      <c r="J11" s="661"/>
      <c r="K11" s="700"/>
      <c r="L11" s="701"/>
      <c r="M11" s="702"/>
      <c r="N11" s="254"/>
      <c r="O11" s="660">
        <v>1200</v>
      </c>
      <c r="P11" s="661"/>
      <c r="Q11" s="254"/>
      <c r="R11" s="660">
        <v>280</v>
      </c>
      <c r="S11" s="661"/>
      <c r="T11" s="700"/>
      <c r="U11" s="701"/>
      <c r="V11" s="702"/>
      <c r="W11" s="254"/>
      <c r="X11" s="660">
        <v>250</v>
      </c>
      <c r="Y11" s="661"/>
      <c r="Z11" s="254"/>
      <c r="AA11" s="737">
        <v>0.4</v>
      </c>
      <c r="AB11" s="738"/>
      <c r="AC11" s="255"/>
      <c r="AD11" s="741">
        <f>I11*O11</f>
        <v>216000</v>
      </c>
      <c r="AE11" s="741"/>
      <c r="AF11" s="742"/>
      <c r="AG11" s="256"/>
      <c r="AH11" s="798">
        <f>R11*X11*AA11</f>
        <v>28000</v>
      </c>
      <c r="AI11" s="798"/>
      <c r="AJ11" s="801"/>
      <c r="AK11" s="253"/>
      <c r="AL11" s="788">
        <f>AD11+AH11</f>
        <v>244000</v>
      </c>
      <c r="AM11" s="788"/>
      <c r="AN11" s="789"/>
      <c r="AO11" s="185" t="s">
        <v>402</v>
      </c>
      <c r="AP11" s="186"/>
      <c r="AQ11" s="186"/>
      <c r="AR11" s="186"/>
      <c r="AS11" s="186"/>
      <c r="AT11" s="186"/>
      <c r="AU11" s="186"/>
      <c r="AV11" s="186"/>
      <c r="AW11" s="186"/>
      <c r="AX11" s="186"/>
      <c r="AY11" s="186"/>
      <c r="AZ11" s="204"/>
      <c r="BA11" s="204"/>
      <c r="BB11" s="204"/>
      <c r="BC11" s="205"/>
      <c r="BE11" s="694"/>
      <c r="BF11" s="695"/>
      <c r="BG11" s="696"/>
      <c r="BH11" s="779"/>
      <c r="BI11" s="780"/>
      <c r="BJ11" s="781"/>
      <c r="BK11" s="779"/>
      <c r="BL11" s="780"/>
      <c r="BM11" s="781"/>
      <c r="BN11" s="192"/>
      <c r="BO11" s="601">
        <v>10000</v>
      </c>
      <c r="BP11" s="601"/>
      <c r="BQ11" s="602"/>
      <c r="BR11" s="192"/>
      <c r="BS11" s="601"/>
      <c r="BT11" s="601"/>
      <c r="BU11" s="602"/>
      <c r="BV11" s="192"/>
      <c r="BW11" s="601">
        <v>10000</v>
      </c>
      <c r="BX11" s="601"/>
      <c r="BY11" s="602"/>
      <c r="BZ11" s="192"/>
      <c r="CA11" s="601">
        <v>10000</v>
      </c>
      <c r="CB11" s="601"/>
      <c r="CC11" s="602"/>
      <c r="CD11" s="192"/>
      <c r="CE11" s="601">
        <v>10000</v>
      </c>
      <c r="CF11" s="601"/>
      <c r="CG11" s="601"/>
      <c r="CH11" s="822"/>
      <c r="CI11" s="841"/>
      <c r="CJ11" s="841"/>
      <c r="CK11" s="842"/>
      <c r="CL11" s="82"/>
      <c r="CM11" s="82"/>
      <c r="CN11" s="82"/>
      <c r="CO11" s="82"/>
      <c r="CP11" s="82"/>
      <c r="CQ11" s="82"/>
      <c r="CR11" s="82"/>
      <c r="CS11" s="82"/>
      <c r="CT11" s="82"/>
      <c r="CU11" s="82"/>
      <c r="CV11" s="82"/>
      <c r="CW11" s="82"/>
      <c r="CX11" s="82"/>
      <c r="CY11" s="82"/>
      <c r="CZ11" s="82"/>
      <c r="DA11" s="82"/>
      <c r="DB11" s="82"/>
      <c r="DC11" s="82"/>
      <c r="DD11" s="82"/>
      <c r="DE11" s="82"/>
      <c r="DF11" s="82"/>
      <c r="DG11" s="82"/>
    </row>
    <row r="12" spans="1:111" ht="12.6" customHeight="1">
      <c r="A12" s="712" t="s">
        <v>157</v>
      </c>
      <c r="B12" s="713"/>
      <c r="C12" s="714"/>
      <c r="D12" s="724" t="s">
        <v>308</v>
      </c>
      <c r="E12" s="713"/>
      <c r="F12" s="713"/>
      <c r="G12" s="714"/>
      <c r="H12" s="662"/>
      <c r="I12" s="664">
        <v>140</v>
      </c>
      <c r="J12" s="665"/>
      <c r="K12" s="703"/>
      <c r="L12" s="704"/>
      <c r="M12" s="705"/>
      <c r="N12" s="662"/>
      <c r="O12" s="664">
        <v>1300</v>
      </c>
      <c r="P12" s="665"/>
      <c r="Q12" s="662"/>
      <c r="R12" s="664">
        <v>400</v>
      </c>
      <c r="S12" s="665"/>
      <c r="T12" s="703"/>
      <c r="U12" s="704"/>
      <c r="V12" s="705"/>
      <c r="W12" s="662"/>
      <c r="X12" s="664">
        <v>300</v>
      </c>
      <c r="Y12" s="665"/>
      <c r="Z12" s="662"/>
      <c r="AA12" s="756">
        <v>0.4</v>
      </c>
      <c r="AB12" s="757"/>
      <c r="AC12" s="743"/>
      <c r="AD12" s="745">
        <f>I12*O12</f>
        <v>182000</v>
      </c>
      <c r="AE12" s="745"/>
      <c r="AF12" s="746"/>
      <c r="AG12" s="802"/>
      <c r="AH12" s="782">
        <f>(R12-U14)*X12*AA12+U14*X12*AA12*(1-L5/100)</f>
        <v>42000</v>
      </c>
      <c r="AI12" s="782"/>
      <c r="AJ12" s="782"/>
      <c r="AK12" s="799" t="s">
        <v>100</v>
      </c>
      <c r="AL12" s="782">
        <f>AD12+AH12</f>
        <v>224000</v>
      </c>
      <c r="AM12" s="782"/>
      <c r="AN12" s="783"/>
      <c r="AO12" s="257" t="s">
        <v>397</v>
      </c>
      <c r="AP12" s="257"/>
      <c r="AQ12" s="257"/>
      <c r="AR12" s="257"/>
      <c r="AS12" s="257"/>
      <c r="AT12" s="257"/>
      <c r="AU12" s="257"/>
      <c r="AV12" s="257"/>
      <c r="AW12" s="257"/>
      <c r="AX12" s="257"/>
      <c r="AY12" s="257"/>
      <c r="AZ12" s="258"/>
      <c r="BA12" s="258"/>
      <c r="BB12" s="258"/>
      <c r="BC12" s="259"/>
      <c r="BE12" s="688" t="s">
        <v>157</v>
      </c>
      <c r="BF12" s="689"/>
      <c r="BG12" s="690"/>
      <c r="BH12" s="776" t="s">
        <v>137</v>
      </c>
      <c r="BI12" s="777"/>
      <c r="BJ12" s="778"/>
      <c r="BK12" s="776" t="s">
        <v>305</v>
      </c>
      <c r="BL12" s="777"/>
      <c r="BM12" s="778"/>
      <c r="BN12" s="823">
        <f>F36</f>
        <v>200</v>
      </c>
      <c r="BO12" s="576"/>
      <c r="BP12" s="576"/>
      <c r="BQ12" s="574" t="s">
        <v>102</v>
      </c>
      <c r="BR12" s="191"/>
      <c r="BS12" s="599"/>
      <c r="BT12" s="599"/>
      <c r="BU12" s="600"/>
      <c r="BV12" s="191"/>
      <c r="BW12" s="815">
        <f>N36</f>
        <v>278</v>
      </c>
      <c r="BX12" s="815"/>
      <c r="BY12" s="816"/>
      <c r="BZ12" s="191"/>
      <c r="CA12" s="815">
        <f>R36</f>
        <v>132</v>
      </c>
      <c r="CB12" s="815"/>
      <c r="CC12" s="816"/>
      <c r="CD12" s="191"/>
      <c r="CE12" s="609">
        <f>V36</f>
        <v>155</v>
      </c>
      <c r="CF12" s="609"/>
      <c r="CG12" s="610"/>
      <c r="CH12" s="408"/>
      <c r="CI12" s="837">
        <f>AL12</f>
        <v>224000</v>
      </c>
      <c r="CJ12" s="837"/>
      <c r="CK12" s="838"/>
      <c r="CL12" s="82"/>
      <c r="CM12" s="82"/>
      <c r="CN12" s="82"/>
      <c r="CO12" s="82"/>
      <c r="CP12" s="82"/>
      <c r="CQ12" s="82"/>
      <c r="CR12" s="82"/>
      <c r="CS12" s="82"/>
      <c r="CT12" s="82"/>
      <c r="CU12" s="82"/>
      <c r="CV12" s="82"/>
      <c r="CW12" s="82"/>
      <c r="CX12" s="82"/>
      <c r="CY12" s="82"/>
      <c r="CZ12" s="82"/>
      <c r="DA12" s="82"/>
      <c r="DB12" s="82"/>
      <c r="DC12" s="82"/>
      <c r="DD12" s="82"/>
      <c r="DE12" s="82"/>
      <c r="DF12" s="82"/>
      <c r="DG12" s="82"/>
    </row>
    <row r="13" spans="1:111" ht="12.6" customHeight="1">
      <c r="A13" s="715"/>
      <c r="B13" s="597"/>
      <c r="C13" s="598"/>
      <c r="D13" s="596"/>
      <c r="E13" s="597"/>
      <c r="F13" s="597"/>
      <c r="G13" s="598"/>
      <c r="H13" s="663"/>
      <c r="I13" s="666"/>
      <c r="J13" s="667"/>
      <c r="K13" s="706"/>
      <c r="L13" s="707"/>
      <c r="M13" s="708"/>
      <c r="N13" s="663"/>
      <c r="O13" s="666"/>
      <c r="P13" s="667"/>
      <c r="Q13" s="663"/>
      <c r="R13" s="666"/>
      <c r="S13" s="667"/>
      <c r="T13" s="706"/>
      <c r="U13" s="707"/>
      <c r="V13" s="708"/>
      <c r="W13" s="663"/>
      <c r="X13" s="666"/>
      <c r="Y13" s="667"/>
      <c r="Z13" s="663"/>
      <c r="AA13" s="754"/>
      <c r="AB13" s="758"/>
      <c r="AC13" s="744"/>
      <c r="AD13" s="747"/>
      <c r="AE13" s="747"/>
      <c r="AF13" s="748"/>
      <c r="AG13" s="771"/>
      <c r="AH13" s="773"/>
      <c r="AI13" s="773"/>
      <c r="AJ13" s="773"/>
      <c r="AK13" s="800"/>
      <c r="AL13" s="784"/>
      <c r="AM13" s="784"/>
      <c r="AN13" s="785"/>
      <c r="AO13" s="182" t="s">
        <v>313</v>
      </c>
      <c r="AP13" s="182"/>
      <c r="AQ13" s="182"/>
      <c r="AR13" s="182"/>
      <c r="AS13" s="182"/>
      <c r="AT13" s="182"/>
      <c r="AU13" s="182"/>
      <c r="AV13" s="182"/>
      <c r="AW13" s="182"/>
      <c r="AX13" s="182"/>
      <c r="AY13" s="182"/>
      <c r="AZ13" s="206"/>
      <c r="BA13" s="206"/>
      <c r="BB13" s="206"/>
      <c r="BC13" s="260"/>
      <c r="BE13" s="694"/>
      <c r="BF13" s="695"/>
      <c r="BG13" s="696"/>
      <c r="BH13" s="779"/>
      <c r="BI13" s="780"/>
      <c r="BJ13" s="781"/>
      <c r="BK13" s="779"/>
      <c r="BL13" s="780"/>
      <c r="BM13" s="781"/>
      <c r="BN13" s="824"/>
      <c r="BO13" s="577"/>
      <c r="BP13" s="577"/>
      <c r="BQ13" s="575"/>
      <c r="BR13" s="192"/>
      <c r="BS13" s="601"/>
      <c r="BT13" s="601"/>
      <c r="BU13" s="602"/>
      <c r="BV13" s="192"/>
      <c r="BW13" s="601">
        <v>10000</v>
      </c>
      <c r="BX13" s="601"/>
      <c r="BY13" s="602"/>
      <c r="BZ13" s="192"/>
      <c r="CA13" s="601">
        <v>10000</v>
      </c>
      <c r="CB13" s="601"/>
      <c r="CC13" s="602"/>
      <c r="CD13" s="192"/>
      <c r="CE13" s="601">
        <v>10000</v>
      </c>
      <c r="CF13" s="601"/>
      <c r="CG13" s="602"/>
      <c r="CH13" s="779"/>
      <c r="CI13" s="829"/>
      <c r="CJ13" s="829"/>
      <c r="CK13" s="830"/>
      <c r="CL13" s="82"/>
      <c r="CM13" s="82"/>
      <c r="CN13" s="82"/>
      <c r="CO13" s="82"/>
      <c r="CP13" s="82"/>
      <c r="CQ13" s="82"/>
      <c r="CR13" s="82"/>
      <c r="CS13" s="82"/>
      <c r="CT13" s="82"/>
      <c r="CU13" s="82"/>
      <c r="CV13" s="82"/>
      <c r="CW13" s="82"/>
      <c r="CX13" s="82"/>
      <c r="CY13" s="82"/>
      <c r="CZ13" s="82"/>
      <c r="DA13" s="82"/>
      <c r="DB13" s="82"/>
      <c r="DC13" s="82"/>
      <c r="DD13" s="82"/>
      <c r="DE13" s="82"/>
      <c r="DF13" s="82"/>
      <c r="DG13" s="82"/>
    </row>
    <row r="14" spans="1:111" ht="12.6" customHeight="1">
      <c r="A14" s="716" t="s">
        <v>120</v>
      </c>
      <c r="B14" s="717"/>
      <c r="C14" s="718"/>
      <c r="D14" s="725" t="s">
        <v>374</v>
      </c>
      <c r="E14" s="717"/>
      <c r="F14" s="717"/>
      <c r="G14" s="718"/>
      <c r="H14" s="668"/>
      <c r="I14" s="669"/>
      <c r="J14" s="670"/>
      <c r="K14" s="668"/>
      <c r="L14" s="669"/>
      <c r="M14" s="670"/>
      <c r="N14" s="668"/>
      <c r="O14" s="669"/>
      <c r="P14" s="670"/>
      <c r="Q14" s="668"/>
      <c r="R14" s="669"/>
      <c r="S14" s="670"/>
      <c r="T14" s="261"/>
      <c r="U14" s="726">
        <v>100</v>
      </c>
      <c r="V14" s="727"/>
      <c r="W14" s="668"/>
      <c r="X14" s="669"/>
      <c r="Y14" s="670"/>
      <c r="Z14" s="668"/>
      <c r="AA14" s="669"/>
      <c r="AB14" s="670"/>
      <c r="AC14" s="262"/>
      <c r="AD14" s="749">
        <v>0</v>
      </c>
      <c r="AE14" s="749"/>
      <c r="AF14" s="750"/>
      <c r="AG14" s="263"/>
      <c r="AH14" s="788">
        <f>U14*X12*AA12*L5/100</f>
        <v>6000</v>
      </c>
      <c r="AI14" s="788"/>
      <c r="AJ14" s="789"/>
      <c r="AK14" s="264"/>
      <c r="AL14" s="761">
        <f>AH14</f>
        <v>6000</v>
      </c>
      <c r="AM14" s="761"/>
      <c r="AN14" s="786"/>
      <c r="AO14" s="265" t="s">
        <v>259</v>
      </c>
      <c r="AP14" s="266"/>
      <c r="AQ14" s="266"/>
      <c r="AR14" s="266"/>
      <c r="AS14" s="266"/>
      <c r="AT14" s="266"/>
      <c r="AU14" s="266"/>
      <c r="AV14" s="266"/>
      <c r="AW14" s="266"/>
      <c r="AX14" s="266"/>
      <c r="AY14" s="266"/>
      <c r="AZ14" s="267"/>
      <c r="BA14" s="267"/>
      <c r="BB14" s="267"/>
      <c r="BC14" s="268"/>
      <c r="BE14" s="688" t="s">
        <v>120</v>
      </c>
      <c r="BF14" s="689"/>
      <c r="BG14" s="690"/>
      <c r="BH14" s="776" t="s">
        <v>101</v>
      </c>
      <c r="BI14" s="777"/>
      <c r="BJ14" s="778"/>
      <c r="BK14" s="776" t="s">
        <v>305</v>
      </c>
      <c r="BL14" s="777"/>
      <c r="BM14" s="778"/>
      <c r="BN14" s="776"/>
      <c r="BO14" s="817"/>
      <c r="BP14" s="817"/>
      <c r="BQ14" s="818"/>
      <c r="BR14" s="191"/>
      <c r="BS14" s="599"/>
      <c r="BT14" s="599"/>
      <c r="BU14" s="600"/>
      <c r="BV14" s="191"/>
      <c r="BW14" s="815"/>
      <c r="BX14" s="815"/>
      <c r="BY14" s="816"/>
      <c r="BZ14" s="191"/>
      <c r="CA14" s="599"/>
      <c r="CB14" s="599"/>
      <c r="CC14" s="600"/>
      <c r="CD14" s="191"/>
      <c r="CE14" s="599"/>
      <c r="CF14" s="599"/>
      <c r="CG14" s="600"/>
      <c r="CH14" s="776"/>
      <c r="CI14" s="827">
        <f>AL14</f>
        <v>6000</v>
      </c>
      <c r="CJ14" s="827"/>
      <c r="CK14" s="828"/>
      <c r="CL14" s="82"/>
      <c r="CM14" s="82"/>
      <c r="CN14" s="82"/>
      <c r="CO14" s="82"/>
      <c r="CP14" s="82"/>
      <c r="CQ14" s="82"/>
      <c r="CR14" s="82"/>
      <c r="CS14" s="82"/>
      <c r="CT14" s="82"/>
      <c r="CU14" s="82"/>
      <c r="CV14" s="82"/>
      <c r="CW14" s="82"/>
      <c r="CX14" s="82"/>
      <c r="CY14" s="82"/>
      <c r="CZ14" s="82"/>
      <c r="DA14" s="82"/>
      <c r="DB14" s="82"/>
      <c r="DC14" s="82"/>
      <c r="DD14" s="82"/>
      <c r="DE14" s="82"/>
      <c r="DF14" s="82"/>
      <c r="DG14" s="82"/>
    </row>
    <row r="15" spans="1:111" ht="12.6" customHeight="1">
      <c r="A15" s="719" t="s">
        <v>151</v>
      </c>
      <c r="B15" s="720"/>
      <c r="C15" s="721"/>
      <c r="D15" s="656" t="s">
        <v>319</v>
      </c>
      <c r="E15" s="657"/>
      <c r="F15" s="657"/>
      <c r="G15" s="658"/>
      <c r="H15" s="269"/>
      <c r="I15" s="671">
        <v>140</v>
      </c>
      <c r="J15" s="672"/>
      <c r="K15" s="679"/>
      <c r="L15" s="680"/>
      <c r="M15" s="681"/>
      <c r="N15" s="269"/>
      <c r="O15" s="671">
        <v>1000</v>
      </c>
      <c r="P15" s="672"/>
      <c r="Q15" s="679"/>
      <c r="R15" s="680"/>
      <c r="S15" s="681"/>
      <c r="T15" s="679"/>
      <c r="U15" s="680"/>
      <c r="V15" s="681"/>
      <c r="W15" s="679"/>
      <c r="X15" s="680"/>
      <c r="Y15" s="681"/>
      <c r="Z15" s="679"/>
      <c r="AA15" s="680"/>
      <c r="AB15" s="681"/>
      <c r="AC15" s="270"/>
      <c r="AD15" s="751">
        <f>(I15-L16)*O15+L16*O15*(1-F5/100)</f>
        <v>84000</v>
      </c>
      <c r="AE15" s="751"/>
      <c r="AF15" s="752"/>
      <c r="AG15" s="271"/>
      <c r="AH15" s="790">
        <v>0</v>
      </c>
      <c r="AI15" s="790"/>
      <c r="AJ15" s="791"/>
      <c r="AK15" s="272"/>
      <c r="AL15" s="759">
        <f>AD15</f>
        <v>84000</v>
      </c>
      <c r="AM15" s="759"/>
      <c r="AN15" s="787"/>
      <c r="AO15" s="273" t="s">
        <v>42</v>
      </c>
      <c r="AP15" s="274"/>
      <c r="AQ15" s="274"/>
      <c r="AR15" s="274"/>
      <c r="AS15" s="274"/>
      <c r="AT15" s="274"/>
      <c r="AU15" s="274"/>
      <c r="AV15" s="274"/>
      <c r="AW15" s="274"/>
      <c r="AX15" s="274"/>
      <c r="AY15" s="274"/>
      <c r="AZ15" s="275"/>
      <c r="BA15" s="275"/>
      <c r="BB15" s="275"/>
      <c r="BC15" s="276"/>
      <c r="BE15" s="694"/>
      <c r="BF15" s="695"/>
      <c r="BG15" s="696"/>
      <c r="BH15" s="779"/>
      <c r="BI15" s="780"/>
      <c r="BJ15" s="781"/>
      <c r="BK15" s="779"/>
      <c r="BL15" s="780"/>
      <c r="BM15" s="781"/>
      <c r="BN15" s="408"/>
      <c r="BO15" s="819"/>
      <c r="BP15" s="819"/>
      <c r="BQ15" s="820"/>
      <c r="BR15" s="192"/>
      <c r="BS15" s="601"/>
      <c r="BT15" s="601"/>
      <c r="BU15" s="602"/>
      <c r="BV15" s="192"/>
      <c r="BW15" s="601"/>
      <c r="BX15" s="601"/>
      <c r="BY15" s="602"/>
      <c r="BZ15" s="192"/>
      <c r="CA15" s="601"/>
      <c r="CB15" s="601"/>
      <c r="CC15" s="602"/>
      <c r="CD15" s="192"/>
      <c r="CE15" s="601"/>
      <c r="CF15" s="601"/>
      <c r="CG15" s="602"/>
      <c r="CH15" s="779"/>
      <c r="CI15" s="829"/>
      <c r="CJ15" s="829"/>
      <c r="CK15" s="830"/>
      <c r="CL15" s="82"/>
      <c r="CM15" s="82"/>
      <c r="CN15" s="82"/>
      <c r="CO15" s="82"/>
      <c r="CP15" s="82"/>
      <c r="CQ15" s="82"/>
      <c r="CR15" s="82"/>
      <c r="CS15" s="82"/>
      <c r="CT15" s="82"/>
      <c r="CU15" s="82"/>
      <c r="CV15" s="82"/>
      <c r="CW15" s="82"/>
      <c r="CX15" s="82"/>
      <c r="CY15" s="82"/>
      <c r="CZ15" s="82"/>
      <c r="DA15" s="82"/>
      <c r="DB15" s="82"/>
      <c r="DC15" s="82"/>
      <c r="DD15" s="82"/>
      <c r="DE15" s="82"/>
      <c r="DF15" s="82"/>
      <c r="DG15" s="82"/>
    </row>
    <row r="16" spans="1:111" ht="12.6" customHeight="1">
      <c r="A16" s="722" t="s">
        <v>128</v>
      </c>
      <c r="B16" s="591"/>
      <c r="C16" s="592"/>
      <c r="D16" s="590" t="s">
        <v>264</v>
      </c>
      <c r="E16" s="591"/>
      <c r="F16" s="591"/>
      <c r="G16" s="592"/>
      <c r="H16" s="673"/>
      <c r="I16" s="674"/>
      <c r="J16" s="675"/>
      <c r="K16" s="659"/>
      <c r="L16" s="660">
        <v>80</v>
      </c>
      <c r="M16" s="661"/>
      <c r="N16" s="673"/>
      <c r="O16" s="674"/>
      <c r="P16" s="675"/>
      <c r="Q16" s="659"/>
      <c r="R16" s="660">
        <v>180</v>
      </c>
      <c r="S16" s="661"/>
      <c r="T16" s="673"/>
      <c r="U16" s="674"/>
      <c r="V16" s="675"/>
      <c r="W16" s="659"/>
      <c r="X16" s="660">
        <v>280</v>
      </c>
      <c r="Y16" s="661"/>
      <c r="Z16" s="659"/>
      <c r="AA16" s="737">
        <v>0.4</v>
      </c>
      <c r="AB16" s="738"/>
      <c r="AC16" s="792"/>
      <c r="AD16" s="741">
        <f>L16*O15*F5/100</f>
        <v>56000</v>
      </c>
      <c r="AE16" s="741"/>
      <c r="AF16" s="742"/>
      <c r="AG16" s="796"/>
      <c r="AH16" s="798">
        <f>R16*X16*AA16</f>
        <v>20160</v>
      </c>
      <c r="AI16" s="798"/>
      <c r="AJ16" s="798"/>
      <c r="AK16" s="774" t="s">
        <v>150</v>
      </c>
      <c r="AL16" s="759">
        <f>AD16+AH16</f>
        <v>76160</v>
      </c>
      <c r="AM16" s="759"/>
      <c r="AN16" s="760"/>
      <c r="AO16" s="186" t="s">
        <v>196</v>
      </c>
      <c r="AP16" s="186"/>
      <c r="AQ16" s="186"/>
      <c r="AR16" s="186"/>
      <c r="AS16" s="186"/>
      <c r="AT16" s="186"/>
      <c r="AU16" s="186"/>
      <c r="AV16" s="186"/>
      <c r="AW16" s="186"/>
      <c r="AX16" s="186"/>
      <c r="AY16" s="186"/>
      <c r="AZ16" s="186"/>
      <c r="BA16" s="186"/>
      <c r="BB16" s="186"/>
      <c r="BC16" s="277"/>
      <c r="BE16" s="688" t="s">
        <v>151</v>
      </c>
      <c r="BF16" s="689"/>
      <c r="BG16" s="690"/>
      <c r="BH16" s="776" t="s">
        <v>137</v>
      </c>
      <c r="BI16" s="777"/>
      <c r="BJ16" s="778"/>
      <c r="BK16" s="776" t="s">
        <v>325</v>
      </c>
      <c r="BL16" s="777"/>
      <c r="BM16" s="777"/>
      <c r="BN16" s="821" t="s">
        <v>162</v>
      </c>
      <c r="BO16" s="825">
        <f>ROUND(CI16/AR32,0)</f>
        <v>91</v>
      </c>
      <c r="BP16" s="825"/>
      <c r="BQ16" s="574" t="s">
        <v>102</v>
      </c>
      <c r="BR16" s="220" t="s">
        <v>172</v>
      </c>
      <c r="BS16" s="815">
        <f>ROUND(BO16/$F$32*10000,0)</f>
        <v>114</v>
      </c>
      <c r="BT16" s="815"/>
      <c r="BU16" s="816"/>
      <c r="BV16" s="191"/>
      <c r="BW16" s="815"/>
      <c r="BX16" s="815"/>
      <c r="BY16" s="816"/>
      <c r="BZ16" s="219" t="s">
        <v>115</v>
      </c>
      <c r="CA16" s="815">
        <f>ROUND(BO16/$F$32*$R$32,0)</f>
        <v>60</v>
      </c>
      <c r="CB16" s="815"/>
      <c r="CC16" s="816"/>
      <c r="CD16" s="219" t="s">
        <v>152</v>
      </c>
      <c r="CE16" s="815">
        <f>ROUND(BO16/$F$32*$V$32,0)</f>
        <v>51</v>
      </c>
      <c r="CF16" s="815"/>
      <c r="CG16" s="816"/>
      <c r="CH16" s="776"/>
      <c r="CI16" s="827">
        <f>AL15</f>
        <v>84000</v>
      </c>
      <c r="CJ16" s="827"/>
      <c r="CK16" s="828"/>
      <c r="CL16" s="82"/>
      <c r="CM16" s="82"/>
      <c r="CN16" s="82"/>
      <c r="CO16" s="82"/>
      <c r="CP16" s="82"/>
      <c r="CQ16" s="82"/>
      <c r="CR16" s="82"/>
      <c r="CS16" s="82"/>
      <c r="CT16" s="82"/>
      <c r="CU16" s="82"/>
      <c r="CV16" s="82"/>
      <c r="CW16" s="82"/>
      <c r="CX16" s="82"/>
      <c r="CY16" s="82"/>
      <c r="CZ16" s="82"/>
      <c r="DA16" s="82"/>
      <c r="DB16" s="82"/>
      <c r="DC16" s="82"/>
      <c r="DD16" s="82"/>
      <c r="DE16" s="82"/>
      <c r="DF16" s="82"/>
      <c r="DG16" s="82"/>
    </row>
    <row r="17" spans="1:111" ht="12.6" customHeight="1">
      <c r="A17" s="723"/>
      <c r="B17" s="710"/>
      <c r="C17" s="711"/>
      <c r="D17" s="709" t="s">
        <v>379</v>
      </c>
      <c r="E17" s="710"/>
      <c r="F17" s="710"/>
      <c r="G17" s="711"/>
      <c r="H17" s="676"/>
      <c r="I17" s="677"/>
      <c r="J17" s="678"/>
      <c r="K17" s="682"/>
      <c r="L17" s="683"/>
      <c r="M17" s="684"/>
      <c r="N17" s="676"/>
      <c r="O17" s="677"/>
      <c r="P17" s="678"/>
      <c r="Q17" s="682"/>
      <c r="R17" s="683"/>
      <c r="S17" s="684"/>
      <c r="T17" s="676"/>
      <c r="U17" s="677"/>
      <c r="V17" s="678"/>
      <c r="W17" s="682"/>
      <c r="X17" s="683"/>
      <c r="Y17" s="684"/>
      <c r="Z17" s="682"/>
      <c r="AA17" s="739"/>
      <c r="AB17" s="740"/>
      <c r="AC17" s="793"/>
      <c r="AD17" s="794"/>
      <c r="AE17" s="794"/>
      <c r="AF17" s="795"/>
      <c r="AG17" s="797"/>
      <c r="AH17" s="784"/>
      <c r="AI17" s="784"/>
      <c r="AJ17" s="784"/>
      <c r="AK17" s="775"/>
      <c r="AL17" s="761"/>
      <c r="AM17" s="761"/>
      <c r="AN17" s="762"/>
      <c r="AO17" s="278"/>
      <c r="AP17" s="278"/>
      <c r="AQ17" s="278"/>
      <c r="AR17" s="278"/>
      <c r="AS17" s="278"/>
      <c r="AT17" s="278"/>
      <c r="AU17" s="278"/>
      <c r="AV17" s="278"/>
      <c r="AW17" s="278"/>
      <c r="AX17" s="278"/>
      <c r="AY17" s="278"/>
      <c r="AZ17" s="278"/>
      <c r="BA17" s="278"/>
      <c r="BB17" s="278"/>
      <c r="BC17" s="279"/>
      <c r="BE17" s="694"/>
      <c r="BF17" s="695"/>
      <c r="BG17" s="696"/>
      <c r="BH17" s="779"/>
      <c r="BI17" s="780"/>
      <c r="BJ17" s="781"/>
      <c r="BK17" s="779"/>
      <c r="BL17" s="780"/>
      <c r="BM17" s="780"/>
      <c r="BN17" s="822"/>
      <c r="BO17" s="826"/>
      <c r="BP17" s="826"/>
      <c r="BQ17" s="575"/>
      <c r="BR17" s="199"/>
      <c r="BS17" s="601">
        <v>10000</v>
      </c>
      <c r="BT17" s="601"/>
      <c r="BU17" s="602"/>
      <c r="BV17" s="192"/>
      <c r="BW17" s="601"/>
      <c r="BX17" s="601"/>
      <c r="BY17" s="602"/>
      <c r="BZ17" s="192"/>
      <c r="CA17" s="601">
        <v>10000</v>
      </c>
      <c r="CB17" s="601"/>
      <c r="CC17" s="602"/>
      <c r="CD17" s="192"/>
      <c r="CE17" s="601">
        <v>10000</v>
      </c>
      <c r="CF17" s="601"/>
      <c r="CG17" s="602"/>
      <c r="CH17" s="779"/>
      <c r="CI17" s="829"/>
      <c r="CJ17" s="829"/>
      <c r="CK17" s="830"/>
      <c r="CL17" s="82"/>
      <c r="CM17" s="82"/>
      <c r="CN17" s="82"/>
      <c r="CO17" s="82"/>
      <c r="CP17" s="82"/>
      <c r="CQ17" s="82"/>
      <c r="CR17" s="82"/>
      <c r="CS17" s="82"/>
      <c r="CT17" s="82"/>
      <c r="CU17" s="82"/>
      <c r="CV17" s="82"/>
      <c r="CW17" s="82"/>
      <c r="CX17" s="82"/>
      <c r="CY17" s="82"/>
      <c r="CZ17" s="82"/>
      <c r="DA17" s="82"/>
      <c r="DB17" s="82"/>
      <c r="DC17" s="82"/>
      <c r="DD17" s="82"/>
      <c r="DE17" s="82"/>
      <c r="DF17" s="82"/>
      <c r="DG17" s="82"/>
    </row>
    <row r="18" spans="1:111" ht="12.6" customHeight="1">
      <c r="A18" s="593" t="s">
        <v>299</v>
      </c>
      <c r="B18" s="594"/>
      <c r="C18" s="595"/>
      <c r="D18" s="593" t="s">
        <v>308</v>
      </c>
      <c r="E18" s="594"/>
      <c r="F18" s="594"/>
      <c r="G18" s="595"/>
      <c r="H18" s="731"/>
      <c r="I18" s="732">
        <v>3800</v>
      </c>
      <c r="J18" s="732"/>
      <c r="K18" s="734"/>
      <c r="L18" s="735"/>
      <c r="M18" s="736"/>
      <c r="N18" s="731"/>
      <c r="O18" s="732">
        <v>800</v>
      </c>
      <c r="P18" s="732"/>
      <c r="Q18" s="731"/>
      <c r="R18" s="732">
        <v>5000</v>
      </c>
      <c r="S18" s="733"/>
      <c r="T18" s="734"/>
      <c r="U18" s="735"/>
      <c r="V18" s="736"/>
      <c r="W18" s="731"/>
      <c r="X18" s="732">
        <v>250</v>
      </c>
      <c r="Y18" s="733"/>
      <c r="Z18" s="731"/>
      <c r="AA18" s="753">
        <v>0.3</v>
      </c>
      <c r="AB18" s="753"/>
      <c r="AC18" s="755"/>
      <c r="AD18" s="768">
        <f>I18*O18</f>
        <v>3040000</v>
      </c>
      <c r="AE18" s="768"/>
      <c r="AF18" s="769"/>
      <c r="AG18" s="770"/>
      <c r="AH18" s="772">
        <f>R18*X18*AA18</f>
        <v>375000</v>
      </c>
      <c r="AI18" s="772"/>
      <c r="AJ18" s="772"/>
      <c r="AK18" s="774" t="s">
        <v>103</v>
      </c>
      <c r="AL18" s="759">
        <f>+AD18+AH18</f>
        <v>3415000</v>
      </c>
      <c r="AM18" s="759"/>
      <c r="AN18" s="760"/>
      <c r="AO18" s="167" t="s">
        <v>93</v>
      </c>
      <c r="AP18" s="167"/>
      <c r="AQ18" s="167"/>
      <c r="AR18" s="167"/>
      <c r="AS18" s="167"/>
      <c r="AT18" s="167"/>
      <c r="AU18" s="167"/>
      <c r="AV18" s="167"/>
      <c r="AW18" s="167"/>
      <c r="AX18" s="167"/>
      <c r="AY18" s="167"/>
      <c r="AZ18" s="172"/>
      <c r="BA18" s="172"/>
      <c r="BB18" s="172"/>
      <c r="BC18" s="280"/>
      <c r="BE18" s="688" t="s">
        <v>128</v>
      </c>
      <c r="BF18" s="689"/>
      <c r="BG18" s="690"/>
      <c r="BH18" s="776" t="s">
        <v>137</v>
      </c>
      <c r="BI18" s="777"/>
      <c r="BJ18" s="778"/>
      <c r="BK18" s="776" t="s">
        <v>363</v>
      </c>
      <c r="BL18" s="777"/>
      <c r="BM18" s="778"/>
      <c r="BN18" s="221" t="s">
        <v>166</v>
      </c>
      <c r="BO18" s="573">
        <f>ROUND(CI18/$AH$38*10000,0)</f>
        <v>174</v>
      </c>
      <c r="BP18" s="573"/>
      <c r="BQ18" s="290"/>
      <c r="BR18" s="191"/>
      <c r="BS18" s="599"/>
      <c r="BT18" s="599"/>
      <c r="BU18" s="600"/>
      <c r="BV18" s="219" t="s">
        <v>108</v>
      </c>
      <c r="BW18" s="815">
        <f>ROUND(BO18*$N$38/10000,0)</f>
        <v>92</v>
      </c>
      <c r="BX18" s="815"/>
      <c r="BY18" s="816"/>
      <c r="BZ18" s="219" t="s">
        <v>177</v>
      </c>
      <c r="CA18" s="815">
        <f>ROUND(BO18*$R$38/10000,0)</f>
        <v>44</v>
      </c>
      <c r="CB18" s="815"/>
      <c r="CC18" s="816"/>
      <c r="CD18" s="191"/>
      <c r="CE18" s="815">
        <f>ROUND(BO18*$V$38/10000,0)</f>
        <v>51</v>
      </c>
      <c r="CF18" s="815"/>
      <c r="CG18" s="816"/>
      <c r="CH18" s="776"/>
      <c r="CI18" s="827">
        <f>AL16</f>
        <v>76160</v>
      </c>
      <c r="CJ18" s="827"/>
      <c r="CK18" s="828"/>
      <c r="CL18" s="82"/>
      <c r="CM18" s="82"/>
      <c r="CN18" s="82"/>
      <c r="CO18" s="82"/>
      <c r="CP18" s="82"/>
      <c r="CQ18" s="82"/>
      <c r="CR18" s="82"/>
      <c r="CS18" s="82"/>
      <c r="CT18" s="82"/>
      <c r="CU18" s="82"/>
      <c r="CV18" s="82"/>
      <c r="CW18" s="82"/>
      <c r="CX18" s="82"/>
      <c r="CY18" s="82"/>
      <c r="CZ18" s="82"/>
      <c r="DA18" s="82"/>
      <c r="DB18" s="82"/>
      <c r="DC18" s="82"/>
      <c r="DD18" s="82"/>
      <c r="DE18" s="82"/>
      <c r="DF18" s="82"/>
      <c r="DG18" s="82"/>
    </row>
    <row r="19" spans="1:111" ht="12.6" customHeight="1">
      <c r="A19" s="596"/>
      <c r="B19" s="597"/>
      <c r="C19" s="598"/>
      <c r="D19" s="596"/>
      <c r="E19" s="597"/>
      <c r="F19" s="597"/>
      <c r="G19" s="598"/>
      <c r="H19" s="663"/>
      <c r="I19" s="666"/>
      <c r="J19" s="666"/>
      <c r="K19" s="706"/>
      <c r="L19" s="707"/>
      <c r="M19" s="708"/>
      <c r="N19" s="663"/>
      <c r="O19" s="666"/>
      <c r="P19" s="666"/>
      <c r="Q19" s="663"/>
      <c r="R19" s="666"/>
      <c r="S19" s="667"/>
      <c r="T19" s="706"/>
      <c r="U19" s="707"/>
      <c r="V19" s="708"/>
      <c r="W19" s="663"/>
      <c r="X19" s="666"/>
      <c r="Y19" s="667"/>
      <c r="Z19" s="663"/>
      <c r="AA19" s="754"/>
      <c r="AB19" s="754"/>
      <c r="AC19" s="744"/>
      <c r="AD19" s="747"/>
      <c r="AE19" s="747"/>
      <c r="AF19" s="748"/>
      <c r="AG19" s="771"/>
      <c r="AH19" s="773"/>
      <c r="AI19" s="773"/>
      <c r="AJ19" s="773"/>
      <c r="AK19" s="775"/>
      <c r="AL19" s="761"/>
      <c r="AM19" s="761"/>
      <c r="AN19" s="762"/>
      <c r="AO19" s="182" t="s">
        <v>400</v>
      </c>
      <c r="AP19" s="182"/>
      <c r="AQ19" s="182"/>
      <c r="AR19" s="182"/>
      <c r="AS19" s="182"/>
      <c r="AT19" s="182"/>
      <c r="AU19" s="182"/>
      <c r="AV19" s="182"/>
      <c r="AW19" s="182"/>
      <c r="AX19" s="182"/>
      <c r="AY19" s="182"/>
      <c r="AZ19" s="206"/>
      <c r="BA19" s="206"/>
      <c r="BB19" s="206"/>
      <c r="BC19" s="207"/>
      <c r="BE19" s="694"/>
      <c r="BF19" s="695"/>
      <c r="BG19" s="696"/>
      <c r="BH19" s="779"/>
      <c r="BI19" s="780"/>
      <c r="BJ19" s="781"/>
      <c r="BK19" s="779"/>
      <c r="BL19" s="780"/>
      <c r="BM19" s="781"/>
      <c r="BN19" s="192"/>
      <c r="BO19" s="601">
        <v>10000</v>
      </c>
      <c r="BP19" s="601"/>
      <c r="BQ19" s="602"/>
      <c r="BR19" s="192"/>
      <c r="BS19" s="601"/>
      <c r="BT19" s="601"/>
      <c r="BU19" s="602"/>
      <c r="BV19" s="192"/>
      <c r="BW19" s="601">
        <v>10000</v>
      </c>
      <c r="BX19" s="601"/>
      <c r="BY19" s="602"/>
      <c r="BZ19" s="192"/>
      <c r="CA19" s="601">
        <v>10000</v>
      </c>
      <c r="CB19" s="601"/>
      <c r="CC19" s="602"/>
      <c r="CD19" s="192"/>
      <c r="CE19" s="601">
        <v>10000</v>
      </c>
      <c r="CF19" s="601"/>
      <c r="CG19" s="602"/>
      <c r="CH19" s="779"/>
      <c r="CI19" s="829"/>
      <c r="CJ19" s="829"/>
      <c r="CK19" s="830"/>
      <c r="CL19" s="82"/>
      <c r="CM19" s="82"/>
      <c r="CN19" s="82"/>
      <c r="CO19" s="82"/>
      <c r="CP19" s="82"/>
      <c r="CQ19" s="82"/>
      <c r="CR19" s="82"/>
      <c r="CS19" s="82"/>
      <c r="CT19" s="82"/>
      <c r="CU19" s="82"/>
      <c r="CV19" s="82"/>
      <c r="CW19" s="82"/>
      <c r="CX19" s="82"/>
      <c r="CY19" s="82"/>
      <c r="CZ19" s="82"/>
      <c r="DA19" s="82"/>
      <c r="DB19" s="82"/>
      <c r="DC19" s="82"/>
      <c r="DD19" s="82"/>
      <c r="DE19" s="82"/>
      <c r="DF19" s="82"/>
      <c r="DG19" s="82"/>
    </row>
    <row r="20" spans="1:111" ht="12.6" customHeight="1">
      <c r="A20" s="584" t="s">
        <v>136</v>
      </c>
      <c r="B20" s="585"/>
      <c r="C20" s="586"/>
      <c r="D20" s="685"/>
      <c r="E20" s="686"/>
      <c r="F20" s="686"/>
      <c r="G20" s="687"/>
      <c r="H20" s="213"/>
      <c r="I20" s="698">
        <v>4260</v>
      </c>
      <c r="J20" s="699"/>
      <c r="K20" s="728"/>
      <c r="L20" s="729"/>
      <c r="M20" s="730"/>
      <c r="N20" s="728"/>
      <c r="O20" s="729"/>
      <c r="P20" s="730"/>
      <c r="Q20" s="213"/>
      <c r="R20" s="698">
        <v>5860</v>
      </c>
      <c r="S20" s="699"/>
      <c r="T20" s="728"/>
      <c r="U20" s="729"/>
      <c r="V20" s="730"/>
      <c r="W20" s="728"/>
      <c r="X20" s="729"/>
      <c r="Y20" s="730"/>
      <c r="Z20" s="728"/>
      <c r="AA20" s="729"/>
      <c r="AB20" s="730"/>
      <c r="AC20" s="252"/>
      <c r="AD20" s="763">
        <f>SUM(AD11:AF19)</f>
        <v>3578000</v>
      </c>
      <c r="AE20" s="763"/>
      <c r="AF20" s="764"/>
      <c r="AG20" s="252"/>
      <c r="AH20" s="765">
        <f>SUM(AH11:AJ19)</f>
        <v>471160</v>
      </c>
      <c r="AI20" s="766"/>
      <c r="AJ20" s="767"/>
      <c r="AK20" s="214"/>
      <c r="AL20" s="671">
        <v>4049160</v>
      </c>
      <c r="AM20" s="671"/>
      <c r="AN20" s="672"/>
      <c r="AO20" s="200"/>
      <c r="AP20" s="201"/>
      <c r="AQ20" s="201"/>
      <c r="AR20" s="201"/>
      <c r="AS20" s="201"/>
      <c r="AT20" s="201"/>
      <c r="AU20" s="201"/>
      <c r="AV20" s="201"/>
      <c r="AW20" s="201"/>
      <c r="AX20" s="201"/>
      <c r="AY20" s="201"/>
      <c r="AZ20" s="202"/>
      <c r="BA20" s="202"/>
      <c r="BB20" s="202"/>
      <c r="BC20" s="203"/>
      <c r="BE20" s="688" t="s">
        <v>299</v>
      </c>
      <c r="BF20" s="689"/>
      <c r="BG20" s="690"/>
      <c r="BH20" s="776" t="s">
        <v>137</v>
      </c>
      <c r="BI20" s="777"/>
      <c r="BJ20" s="778"/>
      <c r="BK20" s="776" t="s">
        <v>325</v>
      </c>
      <c r="BL20" s="777"/>
      <c r="BM20" s="778"/>
      <c r="BN20" s="823">
        <f>ROUND(CI20/AR32,0)</f>
        <v>1432</v>
      </c>
      <c r="BO20" s="576"/>
      <c r="BP20" s="576"/>
      <c r="BQ20" s="574" t="s">
        <v>102</v>
      </c>
      <c r="BR20" s="191"/>
      <c r="BS20" s="815">
        <f>ROUND(BN20/$F$32*10000,0)</f>
        <v>1790</v>
      </c>
      <c r="BT20" s="815"/>
      <c r="BU20" s="816"/>
      <c r="BV20" s="191"/>
      <c r="BW20" s="815"/>
      <c r="BX20" s="815"/>
      <c r="BY20" s="816"/>
      <c r="BZ20" s="191"/>
      <c r="CA20" s="815">
        <f>ROUND(BN20/$F$32*$R$32,0)</f>
        <v>942</v>
      </c>
      <c r="CB20" s="815"/>
      <c r="CC20" s="816"/>
      <c r="CD20" s="191"/>
      <c r="CE20" s="815">
        <f>ROUND(BN20/$F$32*$V$32,0)</f>
        <v>803</v>
      </c>
      <c r="CF20" s="815"/>
      <c r="CG20" s="816"/>
      <c r="CH20" s="776"/>
      <c r="CI20" s="831">
        <v>1320000</v>
      </c>
      <c r="CJ20" s="831"/>
      <c r="CK20" s="832"/>
      <c r="CL20" s="82"/>
      <c r="CM20" s="82"/>
      <c r="CN20" s="82"/>
      <c r="CO20" s="82"/>
      <c r="CP20" s="82"/>
      <c r="CQ20" s="82"/>
      <c r="CR20" s="82"/>
      <c r="CS20" s="82"/>
      <c r="CT20" s="82"/>
      <c r="CU20" s="82"/>
      <c r="CV20" s="82"/>
      <c r="CW20" s="82"/>
      <c r="CX20" s="82"/>
      <c r="CY20" s="82"/>
      <c r="CZ20" s="82"/>
      <c r="DA20" s="82"/>
      <c r="DB20" s="82"/>
      <c r="DC20" s="82"/>
      <c r="DD20" s="82"/>
      <c r="DE20" s="82"/>
      <c r="DF20" s="82"/>
      <c r="DG20" s="82"/>
    </row>
    <row r="21" spans="1:111" ht="12.6" customHeight="1">
      <c r="A21" s="176"/>
      <c r="B21" s="176"/>
      <c r="C21" s="176"/>
      <c r="D21" s="177"/>
      <c r="E21" s="177"/>
      <c r="F21" s="177"/>
      <c r="G21" s="177"/>
      <c r="H21" s="166"/>
      <c r="I21" s="208"/>
      <c r="J21" s="208"/>
      <c r="K21" s="208"/>
      <c r="L21" s="208"/>
      <c r="M21" s="208"/>
      <c r="N21" s="208"/>
      <c r="O21" s="208"/>
      <c r="P21" s="208"/>
      <c r="Q21" s="166"/>
      <c r="R21" s="208"/>
      <c r="S21" s="208"/>
      <c r="T21" s="208"/>
      <c r="U21" s="208"/>
      <c r="V21" s="208"/>
      <c r="W21" s="208"/>
      <c r="X21" s="208"/>
      <c r="Y21" s="208"/>
      <c r="Z21" s="208"/>
      <c r="AA21" s="208"/>
      <c r="AB21" s="208"/>
      <c r="AC21" s="167"/>
      <c r="AD21" s="176"/>
      <c r="AE21" s="176"/>
      <c r="AF21" s="176"/>
      <c r="AG21" s="167"/>
      <c r="AH21" s="176"/>
      <c r="AI21" s="176"/>
      <c r="AJ21" s="176"/>
      <c r="AK21" s="166"/>
      <c r="AL21" s="856"/>
      <c r="AM21" s="856"/>
      <c r="AN21" s="856"/>
      <c r="AO21" s="167"/>
      <c r="AP21" s="167"/>
      <c r="AQ21" s="167"/>
      <c r="AR21" s="167"/>
      <c r="AS21" s="167"/>
      <c r="AT21" s="167"/>
      <c r="AU21" s="167"/>
      <c r="AV21" s="167"/>
      <c r="AW21" s="167"/>
      <c r="AX21" s="167"/>
      <c r="AY21" s="167"/>
      <c r="AZ21" s="172"/>
      <c r="BA21" s="172"/>
      <c r="BB21" s="172"/>
      <c r="BC21" s="172"/>
      <c r="BE21" s="691"/>
      <c r="BF21" s="692"/>
      <c r="BG21" s="693"/>
      <c r="BH21" s="779"/>
      <c r="BI21" s="780"/>
      <c r="BJ21" s="781"/>
      <c r="BK21" s="779"/>
      <c r="BL21" s="780"/>
      <c r="BM21" s="781"/>
      <c r="BN21" s="824"/>
      <c r="BO21" s="577"/>
      <c r="BP21" s="577"/>
      <c r="BQ21" s="575"/>
      <c r="BR21" s="192"/>
      <c r="BS21" s="601">
        <v>10000</v>
      </c>
      <c r="BT21" s="601"/>
      <c r="BU21" s="602"/>
      <c r="BV21" s="192"/>
      <c r="BW21" s="601"/>
      <c r="BX21" s="601"/>
      <c r="BY21" s="602"/>
      <c r="BZ21" s="192"/>
      <c r="CA21" s="601">
        <v>10000</v>
      </c>
      <c r="CB21" s="601"/>
      <c r="CC21" s="602"/>
      <c r="CD21" s="192"/>
      <c r="CE21" s="601">
        <v>10000</v>
      </c>
      <c r="CF21" s="601"/>
      <c r="CG21" s="602"/>
      <c r="CH21" s="779"/>
      <c r="CI21" s="833"/>
      <c r="CJ21" s="833"/>
      <c r="CK21" s="834"/>
      <c r="CL21" s="82"/>
      <c r="CM21" s="82"/>
      <c r="CN21" s="82"/>
      <c r="CO21" s="82"/>
      <c r="CP21" s="82"/>
      <c r="CQ21" s="82"/>
      <c r="CR21" s="82"/>
      <c r="CS21" s="82"/>
      <c r="CT21" s="82"/>
      <c r="CU21" s="82"/>
      <c r="CV21" s="82"/>
      <c r="CW21" s="82"/>
      <c r="CX21" s="82"/>
      <c r="CY21" s="82"/>
      <c r="CZ21" s="82"/>
      <c r="DA21" s="82"/>
      <c r="DB21" s="82"/>
      <c r="DC21" s="82"/>
      <c r="DD21" s="82"/>
      <c r="DE21" s="82"/>
      <c r="DF21" s="82"/>
      <c r="DG21" s="82"/>
    </row>
    <row r="22" spans="1:111" ht="12.6" customHeight="1">
      <c r="A22" s="163" t="s">
        <v>302</v>
      </c>
      <c r="B22" s="163"/>
      <c r="C22" s="163"/>
      <c r="D22" s="163"/>
      <c r="E22" s="163"/>
      <c r="F22" s="163"/>
      <c r="G22" s="163"/>
      <c r="H22" s="163"/>
      <c r="I22" s="163"/>
      <c r="J22" s="163"/>
      <c r="K22" s="163"/>
      <c r="L22" s="163"/>
      <c r="M22" s="163"/>
      <c r="N22" s="163"/>
      <c r="O22" s="163"/>
      <c r="P22" s="163"/>
      <c r="Q22" s="161"/>
      <c r="R22" s="161"/>
      <c r="S22" s="161"/>
      <c r="T22" s="161"/>
      <c r="U22" s="161"/>
      <c r="V22" s="162"/>
      <c r="W22" s="162"/>
      <c r="X22" s="162"/>
      <c r="Y22" s="162"/>
      <c r="Z22" s="162"/>
      <c r="AA22" s="162"/>
      <c r="AB22" s="162"/>
      <c r="AC22" s="162"/>
      <c r="AD22" s="162"/>
      <c r="AE22" s="162"/>
      <c r="AF22" s="162"/>
      <c r="AG22" s="162"/>
      <c r="AH22" s="162"/>
      <c r="AI22" s="162"/>
      <c r="AJ22" s="162"/>
      <c r="AK22" s="162"/>
      <c r="AL22" s="162"/>
      <c r="AM22" s="162"/>
      <c r="AN22" s="162"/>
      <c r="AO22" s="162"/>
      <c r="AP22" s="162"/>
      <c r="AQ22" s="162"/>
      <c r="AR22" s="162"/>
      <c r="AS22" s="162"/>
      <c r="AT22" s="162"/>
      <c r="AU22" s="162"/>
      <c r="AV22" s="162"/>
      <c r="AW22" s="162"/>
      <c r="AX22" s="162"/>
      <c r="AY22" s="162"/>
      <c r="BE22" s="691"/>
      <c r="BF22" s="692"/>
      <c r="BG22" s="693"/>
      <c r="BH22" s="776" t="s">
        <v>137</v>
      </c>
      <c r="BI22" s="777"/>
      <c r="BJ22" s="778"/>
      <c r="BK22" s="776" t="s">
        <v>363</v>
      </c>
      <c r="BL22" s="777"/>
      <c r="BM22" s="778"/>
      <c r="BN22" s="191"/>
      <c r="BO22" s="815">
        <f>ROUND(CI22/$AH$38*10000,0)</f>
        <v>2545</v>
      </c>
      <c r="BP22" s="815"/>
      <c r="BQ22" s="816"/>
      <c r="BR22" s="191"/>
      <c r="BS22" s="599"/>
      <c r="BT22" s="599"/>
      <c r="BU22" s="600"/>
      <c r="BV22" s="191"/>
      <c r="BW22" s="815">
        <f>ROUND(BO22*$N$38/10000,0)</f>
        <v>1343</v>
      </c>
      <c r="BX22" s="815"/>
      <c r="BY22" s="816"/>
      <c r="BZ22" s="191"/>
      <c r="CA22" s="815">
        <f>ROUND(BO22*$R$38/10000,0)</f>
        <v>636</v>
      </c>
      <c r="CB22" s="815"/>
      <c r="CC22" s="816"/>
      <c r="CD22" s="191"/>
      <c r="CE22" s="815">
        <f>ROUND(BO22*$V$38/10000,0)</f>
        <v>750</v>
      </c>
      <c r="CF22" s="815"/>
      <c r="CG22" s="816"/>
      <c r="CH22" s="776"/>
      <c r="CI22" s="831">
        <v>1112000</v>
      </c>
      <c r="CJ22" s="831"/>
      <c r="CK22" s="832"/>
      <c r="CL22" s="82"/>
      <c r="CM22" s="82"/>
      <c r="CN22" s="82"/>
      <c r="CO22" s="82"/>
      <c r="CP22" s="82"/>
      <c r="CQ22" s="82"/>
      <c r="CR22" s="82"/>
      <c r="CS22" s="82"/>
      <c r="CT22" s="82"/>
      <c r="CU22" s="82"/>
      <c r="CV22" s="82"/>
      <c r="CW22" s="82"/>
      <c r="CX22" s="82"/>
      <c r="CY22" s="82"/>
      <c r="CZ22" s="82"/>
      <c r="DA22" s="82"/>
      <c r="DB22" s="82"/>
      <c r="DC22" s="82"/>
      <c r="DD22" s="82"/>
      <c r="DE22" s="82"/>
      <c r="DF22" s="82"/>
      <c r="DG22" s="82"/>
    </row>
    <row r="23" spans="1:111" ht="12.6" customHeight="1">
      <c r="A23" s="163" t="s">
        <v>257</v>
      </c>
      <c r="B23" s="163"/>
      <c r="C23" s="163"/>
      <c r="D23" s="163"/>
      <c r="E23" s="163"/>
      <c r="F23" s="163"/>
      <c r="G23" s="163"/>
      <c r="H23" s="163"/>
      <c r="I23" s="163"/>
      <c r="J23" s="163"/>
      <c r="K23" s="163"/>
      <c r="L23" s="163"/>
      <c r="M23" s="163"/>
      <c r="N23" s="163"/>
      <c r="O23" s="163"/>
      <c r="P23" s="163"/>
      <c r="Q23" s="158"/>
      <c r="R23" s="161"/>
      <c r="S23" s="158"/>
      <c r="T23" s="158"/>
      <c r="U23" s="158"/>
      <c r="V23" s="161"/>
      <c r="W23" s="162"/>
      <c r="X23" s="162"/>
      <c r="Y23" s="162"/>
      <c r="Z23" s="162"/>
      <c r="AA23" s="162"/>
      <c r="AB23" s="162"/>
      <c r="AC23" s="162"/>
      <c r="AD23" s="162"/>
      <c r="AE23" s="162"/>
      <c r="AF23" s="162"/>
      <c r="AG23" s="162"/>
      <c r="AH23" s="162"/>
      <c r="AI23" s="162"/>
      <c r="AJ23" s="162"/>
      <c r="AK23" s="162"/>
      <c r="AL23" s="162"/>
      <c r="AM23" s="162"/>
      <c r="AN23" s="162"/>
      <c r="AO23" s="162"/>
      <c r="AP23" s="162"/>
      <c r="AQ23" s="162"/>
      <c r="AR23" s="162"/>
      <c r="AS23" s="162"/>
      <c r="AT23" s="162"/>
      <c r="AU23" s="162"/>
      <c r="AV23" s="162"/>
      <c r="AW23" s="162"/>
      <c r="AX23" s="162"/>
      <c r="AY23" s="162"/>
      <c r="BE23" s="691"/>
      <c r="BF23" s="692"/>
      <c r="BG23" s="693"/>
      <c r="BH23" s="779"/>
      <c r="BI23" s="780"/>
      <c r="BJ23" s="781"/>
      <c r="BK23" s="779"/>
      <c r="BL23" s="780"/>
      <c r="BM23" s="781"/>
      <c r="BN23" s="192"/>
      <c r="BO23" s="601">
        <v>10000</v>
      </c>
      <c r="BP23" s="601"/>
      <c r="BQ23" s="602"/>
      <c r="BR23" s="192"/>
      <c r="BS23" s="601"/>
      <c r="BT23" s="601"/>
      <c r="BU23" s="602"/>
      <c r="BV23" s="192"/>
      <c r="BW23" s="601">
        <v>10000</v>
      </c>
      <c r="BX23" s="601"/>
      <c r="BY23" s="602"/>
      <c r="BZ23" s="192"/>
      <c r="CA23" s="601">
        <v>10000</v>
      </c>
      <c r="CB23" s="601"/>
      <c r="CC23" s="602"/>
      <c r="CD23" s="192"/>
      <c r="CE23" s="601">
        <v>10000</v>
      </c>
      <c r="CF23" s="601"/>
      <c r="CG23" s="602"/>
      <c r="CH23" s="779"/>
      <c r="CI23" s="833"/>
      <c r="CJ23" s="833"/>
      <c r="CK23" s="834"/>
      <c r="CL23" s="82"/>
      <c r="CM23" s="82"/>
      <c r="CN23" s="82"/>
      <c r="CO23" s="82"/>
      <c r="CP23" s="82"/>
      <c r="CQ23" s="82"/>
      <c r="CR23" s="82"/>
      <c r="CS23" s="82"/>
      <c r="CT23" s="82"/>
      <c r="CU23" s="82"/>
      <c r="CV23" s="82"/>
      <c r="CW23" s="82"/>
      <c r="CX23" s="82"/>
      <c r="CY23" s="82"/>
      <c r="CZ23" s="82"/>
      <c r="DA23" s="82"/>
      <c r="DB23" s="82"/>
      <c r="DC23" s="82"/>
      <c r="DD23" s="82"/>
      <c r="DE23" s="82"/>
      <c r="DF23" s="82"/>
      <c r="DG23" s="82"/>
    </row>
    <row r="24" spans="1:111" ht="12.6" customHeight="1">
      <c r="A24" s="165" t="s">
        <v>30</v>
      </c>
      <c r="B24" s="165"/>
      <c r="C24" s="165"/>
      <c r="D24" s="165"/>
      <c r="E24" s="165"/>
      <c r="F24" s="165"/>
      <c r="G24" s="165"/>
      <c r="H24" s="165"/>
      <c r="I24" s="165"/>
      <c r="J24" s="165"/>
      <c r="K24" s="165"/>
      <c r="L24" s="165"/>
      <c r="M24" s="165"/>
      <c r="N24" s="165"/>
      <c r="O24" s="165"/>
      <c r="P24" s="165"/>
      <c r="Q24" s="167"/>
      <c r="R24" s="167"/>
      <c r="S24" s="167"/>
      <c r="T24" s="167"/>
      <c r="U24" s="167"/>
      <c r="V24" s="167"/>
      <c r="W24" s="164"/>
      <c r="X24" s="164"/>
      <c r="Y24" s="164"/>
      <c r="Z24" s="164"/>
      <c r="AA24" s="164"/>
      <c r="AB24" s="164"/>
      <c r="AC24" s="164"/>
      <c r="AD24" s="164"/>
      <c r="AE24" s="164"/>
      <c r="AF24" s="164"/>
      <c r="AG24" s="164"/>
      <c r="AH24" s="164"/>
      <c r="AI24" s="164"/>
      <c r="AJ24" s="164"/>
      <c r="AK24" s="164"/>
      <c r="AL24" s="164"/>
      <c r="AM24" s="164"/>
      <c r="AN24" s="164"/>
      <c r="AO24" s="164"/>
      <c r="AP24" s="164"/>
      <c r="AQ24" s="164"/>
      <c r="AR24" s="164"/>
      <c r="AS24" s="164"/>
      <c r="AT24" s="164"/>
      <c r="AU24" s="164"/>
      <c r="AV24" s="164"/>
      <c r="AW24" s="164"/>
      <c r="AX24" s="164"/>
      <c r="AY24" s="164"/>
      <c r="AZ24" s="168"/>
      <c r="BA24" s="168"/>
      <c r="BB24" s="168"/>
      <c r="BC24" s="168"/>
      <c r="BE24" s="691"/>
      <c r="BF24" s="692"/>
      <c r="BG24" s="693"/>
      <c r="BH24" s="776" t="s">
        <v>137</v>
      </c>
      <c r="BI24" s="777"/>
      <c r="BJ24" s="778"/>
      <c r="BK24" s="776" t="s">
        <v>352</v>
      </c>
      <c r="BL24" s="777"/>
      <c r="BM24" s="778"/>
      <c r="BN24" s="776"/>
      <c r="BO24" s="576">
        <f>ROUND(CI24/AR40,0)</f>
        <v>885</v>
      </c>
      <c r="BP24" s="576"/>
      <c r="BQ24" s="574" t="s">
        <v>102</v>
      </c>
      <c r="BR24" s="191"/>
      <c r="BS24" s="599"/>
      <c r="BT24" s="599"/>
      <c r="BU24" s="600"/>
      <c r="BV24" s="191"/>
      <c r="BW24" s="815">
        <f>ROUND(BO24/F40*N40,0)</f>
        <v>1229</v>
      </c>
      <c r="BX24" s="815"/>
      <c r="BY24" s="816"/>
      <c r="BZ24" s="219" t="s">
        <v>124</v>
      </c>
      <c r="CA24" s="815">
        <f>ROUND(BO24/F40*R40,0)</f>
        <v>582</v>
      </c>
      <c r="CB24" s="815"/>
      <c r="CC24" s="816"/>
      <c r="CD24" s="219" t="s">
        <v>104</v>
      </c>
      <c r="CE24" s="815">
        <f>ROUND(BO24/F40*V40,0)</f>
        <v>668</v>
      </c>
      <c r="CF24" s="815"/>
      <c r="CG24" s="816"/>
      <c r="CH24" s="776"/>
      <c r="CI24" s="831">
        <v>983000</v>
      </c>
      <c r="CJ24" s="831"/>
      <c r="CK24" s="832"/>
      <c r="CL24" s="82"/>
      <c r="CM24" s="82"/>
      <c r="CN24" s="82"/>
      <c r="CO24" s="82"/>
      <c r="CP24" s="82"/>
      <c r="CQ24" s="82"/>
      <c r="CR24" s="82"/>
      <c r="CS24" s="82"/>
      <c r="CT24" s="82"/>
      <c r="CU24" s="82"/>
      <c r="CV24" s="82"/>
      <c r="CW24" s="82"/>
      <c r="CX24" s="82"/>
      <c r="CY24" s="82"/>
      <c r="CZ24" s="82"/>
      <c r="DA24" s="82"/>
      <c r="DB24" s="82"/>
      <c r="DC24" s="82"/>
      <c r="DD24" s="82"/>
      <c r="DE24" s="82"/>
      <c r="DF24" s="82"/>
      <c r="DG24" s="82"/>
    </row>
    <row r="25" spans="1:111" ht="12.6" customHeight="1">
      <c r="A25" s="166" t="s">
        <v>20</v>
      </c>
      <c r="B25" s="166"/>
      <c r="C25" s="166"/>
      <c r="D25" s="166"/>
      <c r="E25" s="166"/>
      <c r="F25" s="166"/>
      <c r="G25" s="166"/>
      <c r="H25" s="166"/>
      <c r="I25" s="166"/>
      <c r="J25" s="166"/>
      <c r="K25" s="166"/>
      <c r="L25" s="166"/>
      <c r="M25" s="166"/>
      <c r="N25" s="166"/>
      <c r="O25" s="166"/>
      <c r="P25" s="165"/>
      <c r="Q25" s="167"/>
      <c r="R25" s="167"/>
      <c r="S25" s="165"/>
      <c r="T25" s="165"/>
      <c r="U25" s="165"/>
      <c r="V25" s="167"/>
      <c r="W25" s="164"/>
      <c r="X25" s="164"/>
      <c r="Y25" s="164"/>
      <c r="Z25" s="164"/>
      <c r="AA25" s="164"/>
      <c r="AB25" s="164"/>
      <c r="AC25" s="164"/>
      <c r="AD25" s="164"/>
      <c r="AE25" s="164"/>
      <c r="AF25" s="164"/>
      <c r="AG25" s="164"/>
      <c r="AH25" s="164"/>
      <c r="AI25" s="164"/>
      <c r="AJ25" s="164"/>
      <c r="AK25" s="164"/>
      <c r="AL25" s="164"/>
      <c r="AM25" s="164"/>
      <c r="AN25" s="164"/>
      <c r="AO25" s="164"/>
      <c r="AP25" s="164"/>
      <c r="AQ25" s="164"/>
      <c r="AR25" s="164"/>
      <c r="AS25" s="164"/>
      <c r="AT25" s="164"/>
      <c r="AU25" s="164"/>
      <c r="AV25" s="164"/>
      <c r="AW25" s="164"/>
      <c r="AX25" s="164"/>
      <c r="AY25" s="164"/>
      <c r="AZ25" s="168"/>
      <c r="BA25" s="168"/>
      <c r="BB25" s="168"/>
      <c r="BC25" s="168"/>
      <c r="BE25" s="694"/>
      <c r="BF25" s="695"/>
      <c r="BG25" s="696"/>
      <c r="BH25" s="779"/>
      <c r="BI25" s="780"/>
      <c r="BJ25" s="781"/>
      <c r="BK25" s="779"/>
      <c r="BL25" s="780"/>
      <c r="BM25" s="781"/>
      <c r="BN25" s="779"/>
      <c r="BO25" s="577"/>
      <c r="BP25" s="577"/>
      <c r="BQ25" s="575"/>
      <c r="BR25" s="192"/>
      <c r="BS25" s="601"/>
      <c r="BT25" s="601"/>
      <c r="BU25" s="602"/>
      <c r="BV25" s="192"/>
      <c r="BW25" s="601">
        <v>10000</v>
      </c>
      <c r="BX25" s="601"/>
      <c r="BY25" s="602"/>
      <c r="BZ25" s="192"/>
      <c r="CA25" s="601">
        <v>10000</v>
      </c>
      <c r="CB25" s="601"/>
      <c r="CC25" s="602"/>
      <c r="CD25" s="192"/>
      <c r="CE25" s="601">
        <v>10000</v>
      </c>
      <c r="CF25" s="601"/>
      <c r="CG25" s="602"/>
      <c r="CH25" s="779"/>
      <c r="CI25" s="833"/>
      <c r="CJ25" s="833"/>
      <c r="CK25" s="834"/>
      <c r="CL25" s="82"/>
      <c r="CM25" s="82"/>
      <c r="CN25" s="82"/>
      <c r="CO25" s="82"/>
      <c r="CP25" s="82"/>
      <c r="CQ25" s="82"/>
      <c r="CR25" s="82"/>
      <c r="CS25" s="82"/>
      <c r="CT25" s="82"/>
      <c r="CU25" s="82"/>
      <c r="CV25" s="82"/>
      <c r="CW25" s="82"/>
      <c r="CX25" s="82"/>
      <c r="CY25" s="82"/>
      <c r="CZ25" s="82"/>
      <c r="DA25" s="82"/>
      <c r="DB25" s="82"/>
      <c r="DC25" s="82"/>
      <c r="DD25" s="82"/>
      <c r="DE25" s="82"/>
      <c r="DF25" s="82"/>
      <c r="DG25" s="82"/>
    </row>
    <row r="26" spans="1:111" ht="12.6" customHeight="1">
      <c r="A26" s="165" t="s">
        <v>9</v>
      </c>
      <c r="B26" s="165"/>
      <c r="C26" s="165"/>
      <c r="D26" s="166"/>
      <c r="E26" s="166"/>
      <c r="F26" s="165"/>
      <c r="G26" s="165"/>
      <c r="H26" s="165"/>
      <c r="I26" s="165"/>
      <c r="J26" s="166"/>
      <c r="K26" s="166"/>
      <c r="L26" s="166"/>
      <c r="M26" s="165"/>
      <c r="N26" s="165"/>
      <c r="O26" s="165"/>
      <c r="P26" s="165"/>
      <c r="Q26" s="167"/>
      <c r="R26" s="167"/>
      <c r="S26" s="167"/>
      <c r="T26" s="167"/>
      <c r="U26" s="167"/>
      <c r="V26" s="167"/>
      <c r="W26" s="164"/>
      <c r="X26" s="164"/>
      <c r="Y26" s="164"/>
      <c r="Z26" s="164"/>
      <c r="AA26" s="164"/>
      <c r="AB26" s="164"/>
      <c r="AC26" s="164"/>
      <c r="AD26" s="164"/>
      <c r="AE26" s="164"/>
      <c r="AF26" s="164"/>
      <c r="AG26" s="164"/>
      <c r="AH26" s="164"/>
      <c r="AI26" s="164"/>
      <c r="AJ26" s="164"/>
      <c r="AK26" s="164"/>
      <c r="AL26" s="164"/>
      <c r="AM26" s="164"/>
      <c r="AN26" s="164"/>
      <c r="AO26" s="164"/>
      <c r="AP26" s="164"/>
      <c r="AQ26" s="164"/>
      <c r="AR26" s="164"/>
      <c r="AS26" s="164"/>
      <c r="AT26" s="164"/>
      <c r="AU26" s="164"/>
      <c r="AV26" s="164"/>
      <c r="AW26" s="164"/>
      <c r="AX26" s="164"/>
      <c r="AY26" s="164"/>
      <c r="AZ26" s="168"/>
      <c r="BA26" s="168"/>
      <c r="BB26" s="168"/>
      <c r="BC26" s="168"/>
      <c r="BE26" s="776" t="s">
        <v>136</v>
      </c>
      <c r="BF26" s="777"/>
      <c r="BG26" s="778"/>
      <c r="BH26" s="803"/>
      <c r="BI26" s="804"/>
      <c r="BJ26" s="805"/>
      <c r="BK26" s="803"/>
      <c r="BL26" s="804"/>
      <c r="BM26" s="805"/>
      <c r="BN26" s="803"/>
      <c r="BO26" s="804"/>
      <c r="BP26" s="804"/>
      <c r="BQ26" s="805"/>
      <c r="BR26" s="191"/>
      <c r="BS26" s="599">
        <v>2154</v>
      </c>
      <c r="BT26" s="599"/>
      <c r="BU26" s="600"/>
      <c r="BV26" s="191"/>
      <c r="BW26" s="599">
        <v>3014</v>
      </c>
      <c r="BX26" s="599"/>
      <c r="BY26" s="600"/>
      <c r="BZ26" s="191"/>
      <c r="CA26" s="599">
        <v>2562</v>
      </c>
      <c r="CB26" s="599"/>
      <c r="CC26" s="600"/>
      <c r="CD26" s="191"/>
      <c r="CE26" s="599">
        <v>2630</v>
      </c>
      <c r="CF26" s="599"/>
      <c r="CG26" s="600"/>
      <c r="CH26" s="776"/>
      <c r="CI26" s="831">
        <v>4049160</v>
      </c>
      <c r="CJ26" s="831"/>
      <c r="CK26" s="832"/>
      <c r="CL26" s="82"/>
      <c r="CM26" s="82"/>
      <c r="CN26" s="82"/>
      <c r="CO26" s="82"/>
      <c r="CP26" s="82"/>
      <c r="CQ26" s="82"/>
      <c r="CR26" s="82"/>
      <c r="CS26" s="82"/>
      <c r="CT26" s="82"/>
      <c r="CU26" s="82"/>
      <c r="CV26" s="82"/>
      <c r="CW26" s="82"/>
      <c r="CX26" s="82"/>
      <c r="CY26" s="82"/>
      <c r="CZ26" s="82"/>
      <c r="DA26" s="82"/>
      <c r="DB26" s="82"/>
      <c r="DC26" s="82"/>
      <c r="DD26" s="82"/>
      <c r="DE26" s="82"/>
      <c r="DF26" s="82"/>
      <c r="DG26" s="82"/>
    </row>
    <row r="27" spans="1:111" ht="12.6" customHeight="1">
      <c r="A27" s="165" t="s">
        <v>32</v>
      </c>
      <c r="B27" s="165"/>
      <c r="C27" s="174"/>
      <c r="D27" s="165"/>
      <c r="E27" s="165"/>
      <c r="F27" s="165"/>
      <c r="G27" s="174"/>
      <c r="H27" s="174"/>
      <c r="I27" s="165"/>
      <c r="J27" s="174"/>
      <c r="K27" s="165"/>
      <c r="L27" s="165"/>
      <c r="M27" s="174"/>
      <c r="N27" s="165"/>
      <c r="O27" s="165"/>
      <c r="P27" s="165"/>
      <c r="Q27" s="175"/>
      <c r="R27" s="167"/>
      <c r="S27" s="165"/>
      <c r="T27" s="165"/>
      <c r="U27" s="165"/>
      <c r="V27" s="167"/>
      <c r="W27" s="164"/>
      <c r="X27" s="164"/>
      <c r="Y27" s="164"/>
      <c r="Z27" s="164"/>
      <c r="AA27" s="164"/>
      <c r="AB27" s="164"/>
      <c r="AC27" s="164"/>
      <c r="AD27" s="164"/>
      <c r="AE27" s="164"/>
      <c r="AF27" s="164"/>
      <c r="AG27" s="164"/>
      <c r="AH27" s="164"/>
      <c r="AI27" s="164"/>
      <c r="AJ27" s="164"/>
      <c r="AK27" s="164"/>
      <c r="AL27" s="164"/>
      <c r="AM27" s="164"/>
      <c r="AN27" s="164"/>
      <c r="AO27" s="164"/>
      <c r="AP27" s="164"/>
      <c r="AQ27" s="164"/>
      <c r="AR27" s="164"/>
      <c r="AS27" s="164"/>
      <c r="AT27" s="164"/>
      <c r="AU27" s="164"/>
      <c r="AV27" s="164"/>
      <c r="AW27" s="164"/>
      <c r="AX27" s="164"/>
      <c r="AY27" s="164"/>
      <c r="AZ27" s="168"/>
      <c r="BA27" s="168"/>
      <c r="BB27" s="168"/>
      <c r="BC27" s="168"/>
      <c r="BE27" s="779"/>
      <c r="BF27" s="780"/>
      <c r="BG27" s="781"/>
      <c r="BH27" s="806"/>
      <c r="BI27" s="807"/>
      <c r="BJ27" s="808"/>
      <c r="BK27" s="806"/>
      <c r="BL27" s="807"/>
      <c r="BM27" s="808"/>
      <c r="BN27" s="806"/>
      <c r="BO27" s="807"/>
      <c r="BP27" s="807"/>
      <c r="BQ27" s="808"/>
      <c r="BR27" s="192"/>
      <c r="BS27" s="601">
        <v>10000</v>
      </c>
      <c r="BT27" s="601"/>
      <c r="BU27" s="602"/>
      <c r="BV27" s="192"/>
      <c r="BW27" s="601">
        <v>10000</v>
      </c>
      <c r="BX27" s="601"/>
      <c r="BY27" s="602"/>
      <c r="BZ27" s="192"/>
      <c r="CA27" s="601">
        <v>10000</v>
      </c>
      <c r="CB27" s="601"/>
      <c r="CC27" s="602"/>
      <c r="CD27" s="192"/>
      <c r="CE27" s="601">
        <v>10000</v>
      </c>
      <c r="CF27" s="601"/>
      <c r="CG27" s="602"/>
      <c r="CH27" s="779"/>
      <c r="CI27" s="833"/>
      <c r="CJ27" s="833"/>
      <c r="CK27" s="834"/>
      <c r="CL27" s="82"/>
      <c r="CM27" s="82"/>
      <c r="CN27" s="82"/>
      <c r="CO27" s="82"/>
      <c r="CP27" s="82"/>
      <c r="CQ27" s="82"/>
      <c r="CR27" s="82"/>
      <c r="CS27" s="82"/>
      <c r="CT27" s="82"/>
      <c r="CU27" s="82"/>
      <c r="CV27" s="82"/>
      <c r="CW27" s="82"/>
      <c r="CX27" s="82"/>
      <c r="CY27" s="82"/>
      <c r="CZ27" s="82"/>
      <c r="DA27" s="82"/>
      <c r="DB27" s="82"/>
      <c r="DC27" s="82"/>
      <c r="DD27" s="82"/>
      <c r="DE27" s="82"/>
      <c r="DF27" s="82"/>
      <c r="DG27" s="82"/>
    </row>
    <row r="28" spans="1:111" ht="12.6" customHeight="1">
      <c r="A28" s="174" t="s">
        <v>14</v>
      </c>
      <c r="B28" s="165"/>
      <c r="C28" s="165"/>
      <c r="D28" s="165"/>
      <c r="E28" s="165"/>
      <c r="F28" s="174"/>
      <c r="G28" s="165"/>
      <c r="H28" s="165"/>
      <c r="I28" s="165"/>
      <c r="J28" s="165"/>
      <c r="K28" s="165"/>
      <c r="L28" s="165"/>
      <c r="M28" s="165"/>
      <c r="N28" s="165"/>
      <c r="O28" s="165"/>
      <c r="P28" s="165"/>
      <c r="Q28" s="167"/>
      <c r="R28" s="167"/>
      <c r="S28" s="167"/>
      <c r="T28" s="167"/>
      <c r="U28" s="167"/>
      <c r="V28" s="167"/>
      <c r="W28" s="164"/>
      <c r="X28" s="164"/>
      <c r="Y28" s="164"/>
      <c r="Z28" s="164"/>
      <c r="AA28" s="164"/>
      <c r="AB28" s="164"/>
      <c r="AC28" s="164"/>
      <c r="AD28" s="164"/>
      <c r="AE28" s="164"/>
      <c r="AF28" s="164"/>
      <c r="AG28" s="164"/>
      <c r="AH28" s="164"/>
      <c r="AI28" s="164"/>
      <c r="AJ28" s="164"/>
      <c r="AK28" s="164"/>
      <c r="AL28" s="164"/>
      <c r="AM28" s="164"/>
      <c r="AN28" s="164"/>
      <c r="AO28" s="164"/>
      <c r="AP28" s="164"/>
      <c r="AQ28" s="164"/>
      <c r="AR28" s="164"/>
      <c r="AS28" s="164"/>
      <c r="AT28" s="164"/>
      <c r="AU28" s="164"/>
      <c r="AV28" s="164"/>
      <c r="AW28" s="164"/>
      <c r="AX28" s="164"/>
      <c r="AY28" s="164"/>
      <c r="AZ28" s="168"/>
      <c r="BA28" s="168"/>
      <c r="BB28" s="168"/>
      <c r="BC28" s="168"/>
      <c r="BE28" s="82"/>
      <c r="BF28" s="82"/>
      <c r="BG28" s="82"/>
      <c r="BH28" s="82"/>
      <c r="BI28" s="82"/>
      <c r="BJ28" s="82"/>
      <c r="BK28" s="82"/>
      <c r="BL28" s="82"/>
      <c r="BM28" s="82"/>
      <c r="BN28" s="82" t="s">
        <v>254</v>
      </c>
      <c r="BO28" s="82"/>
      <c r="BP28" s="82"/>
      <c r="BQ28" s="82"/>
      <c r="BR28" s="82"/>
      <c r="BS28" s="82"/>
      <c r="BT28" s="82"/>
      <c r="BU28" s="82"/>
      <c r="BV28" s="82"/>
      <c r="BW28" s="284"/>
      <c r="BX28" s="284"/>
      <c r="BY28" s="284"/>
      <c r="BZ28" s="82"/>
      <c r="CA28" s="82"/>
      <c r="CB28" s="82"/>
      <c r="CC28" s="82"/>
      <c r="CD28" s="82"/>
      <c r="CE28" s="82"/>
      <c r="CF28" s="82"/>
      <c r="CG28" s="82"/>
      <c r="CH28" s="82"/>
      <c r="CI28" s="82"/>
      <c r="CJ28" s="82"/>
      <c r="CK28" s="82"/>
      <c r="CL28" s="82"/>
      <c r="CM28" s="82"/>
      <c r="CN28" s="82"/>
      <c r="CO28" s="82"/>
      <c r="CP28" s="82"/>
      <c r="CQ28" s="82"/>
      <c r="CR28" s="82"/>
      <c r="CS28" s="82"/>
      <c r="CT28" s="82"/>
      <c r="CU28" s="82"/>
      <c r="CV28" s="82"/>
      <c r="CW28" s="82"/>
      <c r="CX28" s="82"/>
      <c r="CY28" s="82"/>
      <c r="CZ28" s="82"/>
      <c r="DA28" s="82"/>
      <c r="DB28" s="82"/>
      <c r="DC28" s="82"/>
      <c r="DD28" s="82"/>
      <c r="DE28" s="82"/>
      <c r="DF28" s="82"/>
      <c r="DG28" s="82"/>
    </row>
    <row r="29" spans="1:111" ht="12.6" customHeight="1">
      <c r="A29" s="190"/>
      <c r="B29" s="194"/>
      <c r="C29" s="195"/>
      <c r="D29" s="196"/>
      <c r="E29" s="590" t="s">
        <v>357</v>
      </c>
      <c r="F29" s="591"/>
      <c r="G29" s="591"/>
      <c r="H29" s="592"/>
      <c r="I29" s="590" t="s">
        <v>282</v>
      </c>
      <c r="J29" s="591"/>
      <c r="K29" s="591"/>
      <c r="L29" s="592"/>
      <c r="M29" s="590" t="s">
        <v>306</v>
      </c>
      <c r="N29" s="591"/>
      <c r="O29" s="591"/>
      <c r="P29" s="592"/>
      <c r="Q29" s="590" t="s">
        <v>277</v>
      </c>
      <c r="R29" s="591"/>
      <c r="S29" s="591"/>
      <c r="T29" s="592"/>
      <c r="U29" s="581" t="s">
        <v>334</v>
      </c>
      <c r="V29" s="582"/>
      <c r="W29" s="582"/>
      <c r="X29" s="583"/>
      <c r="Y29" s="581" t="s">
        <v>322</v>
      </c>
      <c r="Z29" s="582"/>
      <c r="AA29" s="582"/>
      <c r="AB29" s="583"/>
      <c r="AC29" s="581" t="s">
        <v>334</v>
      </c>
      <c r="AD29" s="582"/>
      <c r="AE29" s="582"/>
      <c r="AF29" s="583"/>
      <c r="AG29" s="581" t="s">
        <v>304</v>
      </c>
      <c r="AH29" s="582"/>
      <c r="AI29" s="582"/>
      <c r="AJ29" s="583"/>
      <c r="AK29" s="584" t="s">
        <v>81</v>
      </c>
      <c r="AL29" s="585"/>
      <c r="AM29" s="585"/>
      <c r="AN29" s="585"/>
      <c r="AO29" s="585"/>
      <c r="AP29" s="585"/>
      <c r="AQ29" s="585"/>
      <c r="AR29" s="585"/>
      <c r="AS29" s="586"/>
      <c r="AT29" s="164"/>
      <c r="AU29" s="164"/>
      <c r="AV29" s="164"/>
      <c r="AW29" s="164"/>
      <c r="AX29" s="164"/>
      <c r="AY29" s="164"/>
      <c r="AZ29" s="168"/>
      <c r="BA29" s="168"/>
      <c r="BB29" s="168"/>
      <c r="BC29" s="168"/>
      <c r="BE29" s="82"/>
      <c r="BF29" s="82"/>
      <c r="BG29" s="82"/>
      <c r="BH29" s="82"/>
      <c r="BI29" s="82"/>
      <c r="BJ29" s="82"/>
      <c r="BK29" s="82"/>
      <c r="BL29" s="82"/>
      <c r="BM29" s="82"/>
      <c r="BN29" s="82"/>
      <c r="BO29" s="82"/>
      <c r="BP29" s="82"/>
      <c r="BQ29" s="82"/>
      <c r="BR29" s="82"/>
      <c r="BS29" s="854"/>
      <c r="BT29" s="855"/>
      <c r="BU29" s="855"/>
      <c r="BV29" s="82"/>
      <c r="BW29" s="854"/>
      <c r="BX29" s="855"/>
      <c r="BY29" s="855"/>
      <c r="BZ29" s="284"/>
      <c r="CA29" s="852"/>
      <c r="CB29" s="853"/>
      <c r="CC29" s="853"/>
      <c r="CD29" s="82"/>
      <c r="CE29" s="852"/>
      <c r="CF29" s="853"/>
      <c r="CG29" s="853"/>
      <c r="CH29" s="82"/>
      <c r="CI29" s="82"/>
      <c r="CJ29" s="82"/>
      <c r="CK29" s="82"/>
      <c r="CL29" s="82"/>
      <c r="CM29" s="82"/>
      <c r="CN29" s="82"/>
      <c r="CO29" s="82"/>
      <c r="CP29" s="82"/>
      <c r="CQ29" s="82"/>
      <c r="CR29" s="82"/>
      <c r="CS29" s="82"/>
      <c r="CT29" s="82"/>
      <c r="CU29" s="82"/>
      <c r="CV29" s="82"/>
      <c r="CW29" s="82"/>
      <c r="CX29" s="82"/>
      <c r="CY29" s="82"/>
      <c r="CZ29" s="82"/>
      <c r="DA29" s="82"/>
      <c r="DB29" s="82"/>
      <c r="DC29" s="82"/>
      <c r="DD29" s="82"/>
      <c r="DE29" s="82"/>
      <c r="DF29" s="82"/>
      <c r="DG29" s="82"/>
    </row>
    <row r="30" spans="1:111" ht="12.6" customHeight="1">
      <c r="A30" s="189"/>
      <c r="B30" s="165"/>
      <c r="C30" s="165"/>
      <c r="D30" s="197"/>
      <c r="E30" s="593" t="s">
        <v>153</v>
      </c>
      <c r="F30" s="594"/>
      <c r="G30" s="594"/>
      <c r="H30" s="595"/>
      <c r="I30" s="593" t="s">
        <v>348</v>
      </c>
      <c r="J30" s="594"/>
      <c r="K30" s="594"/>
      <c r="L30" s="595"/>
      <c r="M30" s="593" t="s">
        <v>354</v>
      </c>
      <c r="N30" s="594"/>
      <c r="O30" s="594"/>
      <c r="P30" s="595"/>
      <c r="Q30" s="593" t="s">
        <v>348</v>
      </c>
      <c r="R30" s="594"/>
      <c r="S30" s="594"/>
      <c r="T30" s="595"/>
      <c r="U30" s="587" t="s">
        <v>348</v>
      </c>
      <c r="V30" s="588"/>
      <c r="W30" s="588"/>
      <c r="X30" s="589"/>
      <c r="Y30" s="587" t="s">
        <v>281</v>
      </c>
      <c r="Z30" s="588"/>
      <c r="AA30" s="588"/>
      <c r="AB30" s="589"/>
      <c r="AC30" s="587" t="s">
        <v>281</v>
      </c>
      <c r="AD30" s="588"/>
      <c r="AE30" s="588"/>
      <c r="AF30" s="589"/>
      <c r="AG30" s="587" t="s">
        <v>335</v>
      </c>
      <c r="AH30" s="588"/>
      <c r="AI30" s="588"/>
      <c r="AJ30" s="589"/>
      <c r="AK30" s="581" t="s">
        <v>312</v>
      </c>
      <c r="AL30" s="582"/>
      <c r="AM30" s="583"/>
      <c r="AN30" s="581" t="s">
        <v>315</v>
      </c>
      <c r="AO30" s="582"/>
      <c r="AP30" s="583"/>
      <c r="AQ30" s="581" t="s">
        <v>139</v>
      </c>
      <c r="AR30" s="582"/>
      <c r="AS30" s="583"/>
      <c r="AT30" s="164"/>
      <c r="AU30" s="164"/>
      <c r="AV30" s="164"/>
      <c r="AW30" s="164"/>
      <c r="AX30" s="164"/>
      <c r="AY30" s="164"/>
      <c r="AZ30" s="168"/>
      <c r="BA30" s="168"/>
      <c r="BB30" s="168"/>
      <c r="BC30" s="168"/>
      <c r="BE30" s="95" t="s">
        <v>311</v>
      </c>
      <c r="BF30" s="82"/>
      <c r="BG30" s="82"/>
      <c r="BH30" s="82" t="s">
        <v>246</v>
      </c>
      <c r="BI30" s="82"/>
      <c r="BJ30" s="82"/>
      <c r="BK30" s="82"/>
      <c r="BL30" s="82"/>
      <c r="BM30" s="82"/>
      <c r="BN30" s="82"/>
      <c r="BO30" s="82"/>
      <c r="BP30" s="82"/>
      <c r="BQ30" s="82"/>
      <c r="BR30" s="82"/>
      <c r="BS30" s="82"/>
      <c r="BT30" s="82"/>
      <c r="BU30" s="82"/>
      <c r="BV30" s="82"/>
      <c r="BW30" s="82"/>
      <c r="BX30" s="82"/>
      <c r="BY30" s="82"/>
      <c r="BZ30" s="82"/>
      <c r="CA30" s="852"/>
      <c r="CB30" s="853"/>
      <c r="CC30" s="853"/>
      <c r="CD30" s="82"/>
      <c r="CE30" s="82"/>
      <c r="CF30" s="82"/>
      <c r="CG30" s="82"/>
      <c r="CH30" s="82"/>
      <c r="CI30" s="854"/>
      <c r="CJ30" s="855"/>
      <c r="CK30" s="855"/>
      <c r="CL30" s="82"/>
      <c r="CM30" s="82"/>
      <c r="CN30" s="82"/>
      <c r="CO30" s="82"/>
      <c r="CP30" s="82"/>
      <c r="CQ30" s="82"/>
      <c r="CR30" s="82"/>
      <c r="CS30" s="82"/>
      <c r="CT30" s="82"/>
      <c r="CU30" s="82"/>
      <c r="CV30" s="82"/>
      <c r="CW30" s="82"/>
      <c r="CX30" s="82"/>
      <c r="CY30" s="82"/>
      <c r="CZ30" s="82"/>
      <c r="DA30" s="82"/>
      <c r="DB30" s="82"/>
      <c r="DC30" s="82"/>
      <c r="DD30" s="82"/>
      <c r="DE30" s="82"/>
      <c r="DF30" s="82"/>
      <c r="DG30" s="82"/>
    </row>
    <row r="31" spans="1:111" ht="12.6" customHeight="1">
      <c r="A31" s="178"/>
      <c r="B31" s="179"/>
      <c r="C31" s="181"/>
      <c r="D31" s="180"/>
      <c r="E31" s="178"/>
      <c r="F31" s="179"/>
      <c r="G31" s="179"/>
      <c r="H31" s="180"/>
      <c r="I31" s="178"/>
      <c r="J31" s="181"/>
      <c r="K31" s="179"/>
      <c r="L31" s="180"/>
      <c r="M31" s="596" t="s">
        <v>358</v>
      </c>
      <c r="N31" s="597"/>
      <c r="O31" s="597"/>
      <c r="P31" s="598"/>
      <c r="Q31" s="178"/>
      <c r="R31" s="182"/>
      <c r="S31" s="182"/>
      <c r="T31" s="183"/>
      <c r="U31" s="184"/>
      <c r="V31" s="182"/>
      <c r="W31" s="182"/>
      <c r="X31" s="183"/>
      <c r="Y31" s="578" t="s">
        <v>291</v>
      </c>
      <c r="Z31" s="579"/>
      <c r="AA31" s="579"/>
      <c r="AB31" s="580"/>
      <c r="AC31" s="578" t="s">
        <v>291</v>
      </c>
      <c r="AD31" s="579"/>
      <c r="AE31" s="579"/>
      <c r="AF31" s="580"/>
      <c r="AG31" s="578" t="s">
        <v>291</v>
      </c>
      <c r="AH31" s="579"/>
      <c r="AI31" s="579"/>
      <c r="AJ31" s="580"/>
      <c r="AK31" s="578" t="s">
        <v>345</v>
      </c>
      <c r="AL31" s="579"/>
      <c r="AM31" s="580"/>
      <c r="AN31" s="578" t="s">
        <v>345</v>
      </c>
      <c r="AO31" s="579"/>
      <c r="AP31" s="580"/>
      <c r="AQ31" s="578" t="s">
        <v>345</v>
      </c>
      <c r="AR31" s="579"/>
      <c r="AS31" s="580"/>
      <c r="AT31" s="164"/>
      <c r="AU31" s="164"/>
      <c r="AV31" s="164"/>
      <c r="AW31" s="164"/>
      <c r="AX31" s="164"/>
      <c r="AY31" s="164"/>
      <c r="AZ31" s="168"/>
      <c r="BA31" s="168"/>
      <c r="BB31" s="168"/>
      <c r="BC31" s="168"/>
      <c r="BE31" s="82" t="s">
        <v>11</v>
      </c>
      <c r="BF31" s="82"/>
      <c r="BG31" s="82"/>
      <c r="BH31" s="82"/>
      <c r="BI31" s="82"/>
      <c r="BJ31" s="82"/>
      <c r="BK31" s="82"/>
      <c r="BL31" s="82"/>
      <c r="BM31" s="82"/>
      <c r="BN31" s="82"/>
      <c r="BO31" s="82"/>
      <c r="BP31" s="82"/>
      <c r="BQ31" s="82"/>
      <c r="BR31" s="82"/>
      <c r="BS31" s="82"/>
      <c r="BT31" s="82"/>
      <c r="BU31" s="82"/>
      <c r="BV31" s="82"/>
      <c r="BW31" s="82"/>
      <c r="BX31" s="82"/>
      <c r="BY31" s="82"/>
      <c r="BZ31" s="82"/>
      <c r="CA31" s="82"/>
      <c r="CB31" s="82"/>
      <c r="CC31" s="82"/>
      <c r="CD31" s="82"/>
      <c r="CE31" s="82"/>
      <c r="CF31" s="82"/>
      <c r="CG31" s="82"/>
      <c r="CH31" s="82"/>
      <c r="CI31" s="82"/>
      <c r="CJ31" s="82"/>
      <c r="CK31" s="82"/>
      <c r="CL31" s="82"/>
      <c r="CM31" s="82"/>
      <c r="CN31" s="82"/>
      <c r="CO31" s="82"/>
      <c r="CP31" s="82"/>
      <c r="CQ31" s="82"/>
      <c r="CR31" s="82"/>
      <c r="CS31" s="82"/>
      <c r="CT31" s="82"/>
      <c r="CU31" s="82"/>
      <c r="CV31" s="82"/>
      <c r="CW31" s="82"/>
      <c r="CX31" s="82"/>
      <c r="CY31" s="82"/>
      <c r="CZ31" s="82"/>
      <c r="DA31" s="82"/>
      <c r="DB31" s="82"/>
      <c r="DC31" s="82"/>
      <c r="DD31" s="82"/>
      <c r="DE31" s="82"/>
      <c r="DF31" s="82"/>
      <c r="DG31" s="82"/>
    </row>
    <row r="32" spans="1:111" ht="12.6" customHeight="1">
      <c r="A32" s="590" t="s">
        <v>325</v>
      </c>
      <c r="B32" s="591"/>
      <c r="C32" s="591"/>
      <c r="D32" s="592"/>
      <c r="E32" s="607"/>
      <c r="F32" s="603">
        <v>8000</v>
      </c>
      <c r="G32" s="603"/>
      <c r="H32" s="604"/>
      <c r="I32" s="191"/>
      <c r="J32" s="599">
        <v>10000</v>
      </c>
      <c r="K32" s="599"/>
      <c r="L32" s="600"/>
      <c r="M32" s="191"/>
      <c r="N32" s="599"/>
      <c r="O32" s="599"/>
      <c r="P32" s="600"/>
      <c r="Q32" s="191"/>
      <c r="R32" s="609">
        <f>ROUND(F32/$F$42*10000,0)</f>
        <v>5263</v>
      </c>
      <c r="S32" s="609"/>
      <c r="T32" s="610"/>
      <c r="U32" s="191"/>
      <c r="V32" s="609">
        <f>ROUND(AD32/$AD$42*10000,0)</f>
        <v>4485</v>
      </c>
      <c r="W32" s="609"/>
      <c r="X32" s="610"/>
      <c r="Y32" s="607"/>
      <c r="Z32" s="603">
        <v>4488000</v>
      </c>
      <c r="AA32" s="603"/>
      <c r="AB32" s="604"/>
      <c r="AC32" s="607"/>
      <c r="AD32" s="603">
        <v>2888000</v>
      </c>
      <c r="AE32" s="603"/>
      <c r="AF32" s="604"/>
      <c r="AG32" s="607"/>
      <c r="AH32" s="603">
        <f>Z32+AD32</f>
        <v>7376000</v>
      </c>
      <c r="AI32" s="603"/>
      <c r="AJ32" s="604"/>
      <c r="AK32" s="638"/>
      <c r="AL32" s="640">
        <f>ROUND(Z32/F32,0)</f>
        <v>561</v>
      </c>
      <c r="AM32" s="641"/>
      <c r="AN32" s="638"/>
      <c r="AO32" s="640">
        <f>ROUND(AD32/F32,0)</f>
        <v>361</v>
      </c>
      <c r="AP32" s="641"/>
      <c r="AQ32" s="638"/>
      <c r="AR32" s="640">
        <f>ROUND(AH32/F32,0)</f>
        <v>922</v>
      </c>
      <c r="AS32" s="641"/>
      <c r="AT32" s="164"/>
      <c r="AU32" s="281"/>
      <c r="AV32" s="164"/>
      <c r="AW32" s="164"/>
      <c r="AX32" s="164"/>
      <c r="AY32" s="164"/>
      <c r="AZ32" s="168"/>
      <c r="BA32" s="168"/>
      <c r="BB32" s="168"/>
      <c r="BC32" s="168"/>
      <c r="BE32" s="82" t="s">
        <v>16</v>
      </c>
      <c r="BF32" s="82"/>
      <c r="BG32" s="82"/>
      <c r="BH32" s="82"/>
      <c r="BI32" s="82"/>
      <c r="BJ32" s="82"/>
      <c r="BK32" s="82"/>
      <c r="BL32" s="82"/>
      <c r="BM32" s="82"/>
      <c r="BN32" s="82"/>
      <c r="BO32" s="82"/>
      <c r="BP32" s="82"/>
      <c r="BQ32" s="82"/>
      <c r="BR32" s="82"/>
      <c r="BS32" s="82"/>
      <c r="BT32" s="82"/>
      <c r="BU32" s="82"/>
      <c r="BV32" s="82"/>
      <c r="BW32" s="82"/>
      <c r="BX32" s="82"/>
      <c r="BY32" s="82"/>
      <c r="BZ32" s="82"/>
      <c r="CA32" s="82"/>
      <c r="CB32" s="82"/>
      <c r="CC32" s="82"/>
      <c r="CD32" s="82"/>
      <c r="CE32" s="82"/>
      <c r="CF32" s="82"/>
      <c r="CG32" s="82"/>
      <c r="CH32" s="82"/>
      <c r="CI32" s="82"/>
      <c r="CJ32" s="82"/>
      <c r="CK32" s="82"/>
      <c r="CL32" s="82"/>
      <c r="CM32" s="82"/>
      <c r="CN32" s="82"/>
      <c r="CO32" s="82"/>
      <c r="CP32" s="82"/>
      <c r="CQ32" s="82"/>
      <c r="CR32" s="82"/>
      <c r="CS32" s="82"/>
      <c r="CT32" s="82"/>
      <c r="CU32" s="82"/>
      <c r="CV32" s="82"/>
      <c r="CW32" s="82"/>
      <c r="CX32" s="82"/>
      <c r="CY32" s="82"/>
      <c r="CZ32" s="82"/>
      <c r="DA32" s="82"/>
      <c r="DB32" s="82"/>
      <c r="DC32" s="82"/>
      <c r="DD32" s="82"/>
      <c r="DE32" s="82"/>
      <c r="DF32" s="82"/>
      <c r="DG32" s="82"/>
    </row>
    <row r="33" spans="1:111" ht="12.6" customHeight="1">
      <c r="A33" s="596"/>
      <c r="B33" s="597"/>
      <c r="C33" s="597"/>
      <c r="D33" s="598"/>
      <c r="E33" s="608"/>
      <c r="F33" s="605"/>
      <c r="G33" s="605"/>
      <c r="H33" s="606"/>
      <c r="I33" s="192"/>
      <c r="J33" s="601">
        <v>10000</v>
      </c>
      <c r="K33" s="601"/>
      <c r="L33" s="602"/>
      <c r="M33" s="192"/>
      <c r="N33" s="601"/>
      <c r="O33" s="601"/>
      <c r="P33" s="602"/>
      <c r="Q33" s="192"/>
      <c r="R33" s="601">
        <v>10000</v>
      </c>
      <c r="S33" s="601"/>
      <c r="T33" s="602"/>
      <c r="U33" s="192"/>
      <c r="V33" s="601">
        <v>10000</v>
      </c>
      <c r="W33" s="601"/>
      <c r="X33" s="602"/>
      <c r="Y33" s="608"/>
      <c r="Z33" s="605"/>
      <c r="AA33" s="605"/>
      <c r="AB33" s="606"/>
      <c r="AC33" s="608"/>
      <c r="AD33" s="605"/>
      <c r="AE33" s="605"/>
      <c r="AF33" s="606"/>
      <c r="AG33" s="608"/>
      <c r="AH33" s="605"/>
      <c r="AI33" s="605"/>
      <c r="AJ33" s="606"/>
      <c r="AK33" s="639"/>
      <c r="AL33" s="642"/>
      <c r="AM33" s="643"/>
      <c r="AN33" s="639"/>
      <c r="AO33" s="642"/>
      <c r="AP33" s="643"/>
      <c r="AQ33" s="639"/>
      <c r="AR33" s="642"/>
      <c r="AS33" s="643"/>
      <c r="AT33" s="164"/>
      <c r="AU33" s="281"/>
      <c r="AV33" s="164"/>
      <c r="AW33" s="164"/>
      <c r="AX33" s="164"/>
      <c r="AY33" s="164"/>
      <c r="AZ33" s="168"/>
      <c r="BA33" s="168"/>
      <c r="BB33" s="168"/>
      <c r="BC33" s="168"/>
      <c r="BE33" s="209"/>
      <c r="BF33" s="210"/>
      <c r="BG33" s="211"/>
      <c r="BH33" s="835" t="s">
        <v>203</v>
      </c>
      <c r="BI33" s="471"/>
      <c r="BJ33" s="471"/>
      <c r="BK33" s="471"/>
      <c r="BL33" s="471"/>
      <c r="BM33" s="471"/>
      <c r="BN33" s="471"/>
      <c r="BO33" s="471"/>
      <c r="BP33" s="471"/>
      <c r="BQ33" s="471"/>
      <c r="BR33" s="471"/>
      <c r="BS33" s="471"/>
      <c r="BT33" s="471"/>
      <c r="BU33" s="471"/>
      <c r="BV33" s="471"/>
      <c r="BW33" s="471"/>
      <c r="BX33" s="471"/>
      <c r="BY33" s="471"/>
      <c r="BZ33" s="836"/>
      <c r="CA33" s="776" t="s">
        <v>334</v>
      </c>
      <c r="CB33" s="777"/>
      <c r="CC33" s="777"/>
      <c r="CD33" s="778"/>
      <c r="CE33" s="82"/>
      <c r="CF33" s="82"/>
      <c r="CG33" s="82"/>
      <c r="CH33" s="82"/>
      <c r="CI33" s="82"/>
      <c r="CJ33" s="82"/>
      <c r="CK33" s="82"/>
      <c r="CL33" s="82"/>
      <c r="CM33" s="82"/>
      <c r="CN33" s="82"/>
      <c r="CO33" s="82"/>
      <c r="CP33" s="82"/>
      <c r="CQ33" s="82"/>
      <c r="CR33" s="82"/>
      <c r="CS33" s="82"/>
      <c r="CT33" s="82"/>
      <c r="CU33" s="82"/>
      <c r="CV33" s="82"/>
      <c r="CW33" s="82"/>
      <c r="CX33" s="82"/>
      <c r="CY33" s="82"/>
      <c r="CZ33" s="82"/>
      <c r="DA33" s="82"/>
      <c r="DB33" s="82"/>
      <c r="DC33" s="82"/>
      <c r="DD33" s="82"/>
      <c r="DE33" s="82"/>
      <c r="DF33" s="82"/>
      <c r="DG33" s="82"/>
    </row>
    <row r="34" spans="1:111" ht="12.6" customHeight="1">
      <c r="A34" s="590" t="s">
        <v>301</v>
      </c>
      <c r="B34" s="591"/>
      <c r="C34" s="591"/>
      <c r="D34" s="592"/>
      <c r="E34" s="607"/>
      <c r="F34" s="614">
        <f>F42-F32-F40</f>
        <v>4000</v>
      </c>
      <c r="G34" s="614"/>
      <c r="H34" s="615"/>
      <c r="I34" s="191"/>
      <c r="J34" s="609"/>
      <c r="K34" s="609"/>
      <c r="L34" s="610"/>
      <c r="M34" s="191"/>
      <c r="N34" s="609">
        <f>ROUND(F34/(F34+F40)*10000,0)</f>
        <v>5556</v>
      </c>
      <c r="O34" s="609"/>
      <c r="P34" s="610"/>
      <c r="Q34" s="191"/>
      <c r="R34" s="609">
        <f>ROUND(F34/$F$42*10000,0)</f>
        <v>2632</v>
      </c>
      <c r="S34" s="609"/>
      <c r="T34" s="610"/>
      <c r="U34" s="191"/>
      <c r="V34" s="609">
        <f>ROUND(AD34/$AD$42*10000,0)</f>
        <v>3100</v>
      </c>
      <c r="W34" s="609"/>
      <c r="X34" s="610"/>
      <c r="Y34" s="607"/>
      <c r="Z34" s="603">
        <v>2604000</v>
      </c>
      <c r="AA34" s="603"/>
      <c r="AB34" s="604"/>
      <c r="AC34" s="607"/>
      <c r="AD34" s="603">
        <v>1996000</v>
      </c>
      <c r="AE34" s="603"/>
      <c r="AF34" s="604"/>
      <c r="AG34" s="607"/>
      <c r="AH34" s="603">
        <f>Z34+AD34</f>
        <v>4600000</v>
      </c>
      <c r="AI34" s="603"/>
      <c r="AJ34" s="603"/>
      <c r="AK34" s="644" t="s">
        <v>131</v>
      </c>
      <c r="AL34" s="857">
        <f>ROUND(Z34/F34,0)</f>
        <v>651</v>
      </c>
      <c r="AM34" s="858"/>
      <c r="AN34" s="644" t="s">
        <v>148</v>
      </c>
      <c r="AO34" s="857">
        <f>ROUND(AD34/F34,0)</f>
        <v>499</v>
      </c>
      <c r="AP34" s="858"/>
      <c r="AQ34" s="644" t="s">
        <v>176</v>
      </c>
      <c r="AR34" s="857">
        <f>ROUND(AH34/F34,0)</f>
        <v>1150</v>
      </c>
      <c r="AS34" s="858"/>
      <c r="AT34" s="164"/>
      <c r="AU34" s="164"/>
      <c r="AV34" s="164"/>
      <c r="AW34" s="164"/>
      <c r="AX34" s="164"/>
      <c r="AY34" s="164"/>
      <c r="AZ34" s="168"/>
      <c r="BA34" s="168"/>
      <c r="BB34" s="168"/>
      <c r="BC34" s="168"/>
      <c r="BE34" s="215"/>
      <c r="BF34" s="163"/>
      <c r="BG34" s="216"/>
      <c r="BH34" s="776" t="s">
        <v>279</v>
      </c>
      <c r="BI34" s="777"/>
      <c r="BJ34" s="778"/>
      <c r="BK34" s="776" t="s">
        <v>293</v>
      </c>
      <c r="BL34" s="777"/>
      <c r="BM34" s="777"/>
      <c r="BN34" s="778"/>
      <c r="BO34" s="835" t="s">
        <v>242</v>
      </c>
      <c r="BP34" s="471"/>
      <c r="BQ34" s="471"/>
      <c r="BR34" s="471"/>
      <c r="BS34" s="471"/>
      <c r="BT34" s="471"/>
      <c r="BU34" s="471"/>
      <c r="BV34" s="471"/>
      <c r="BW34" s="471"/>
      <c r="BX34" s="471"/>
      <c r="BY34" s="471"/>
      <c r="BZ34" s="836"/>
      <c r="CA34" s="408" t="s">
        <v>348</v>
      </c>
      <c r="CB34" s="401"/>
      <c r="CC34" s="401"/>
      <c r="CD34" s="402"/>
      <c r="CE34" s="82"/>
      <c r="CF34" s="82"/>
      <c r="CG34" s="82"/>
      <c r="CH34" s="82"/>
      <c r="CI34" s="82"/>
      <c r="CJ34" s="82"/>
      <c r="CK34" s="82"/>
      <c r="CL34" s="82"/>
      <c r="CM34" s="82"/>
      <c r="CN34" s="82"/>
      <c r="CO34" s="82"/>
      <c r="CP34" s="82"/>
      <c r="CQ34" s="82"/>
      <c r="CR34" s="82"/>
      <c r="CS34" s="82"/>
      <c r="CT34" s="82"/>
      <c r="CU34" s="82"/>
      <c r="CV34" s="82"/>
      <c r="CW34" s="82"/>
      <c r="CX34" s="82"/>
      <c r="CY34" s="82"/>
      <c r="CZ34" s="82"/>
      <c r="DA34" s="82"/>
      <c r="DB34" s="82"/>
      <c r="DC34" s="82"/>
      <c r="DD34" s="82"/>
      <c r="DE34" s="82"/>
      <c r="DF34" s="82"/>
      <c r="DG34" s="82"/>
    </row>
    <row r="35" spans="1:111" ht="12.6" customHeight="1">
      <c r="A35" s="593"/>
      <c r="B35" s="594"/>
      <c r="C35" s="594"/>
      <c r="D35" s="595"/>
      <c r="E35" s="613"/>
      <c r="F35" s="616"/>
      <c r="G35" s="616"/>
      <c r="H35" s="617"/>
      <c r="I35" s="192"/>
      <c r="J35" s="611"/>
      <c r="K35" s="611"/>
      <c r="L35" s="612"/>
      <c r="M35" s="192"/>
      <c r="N35" s="601">
        <v>10000</v>
      </c>
      <c r="O35" s="601"/>
      <c r="P35" s="602"/>
      <c r="Q35" s="192"/>
      <c r="R35" s="601">
        <v>10000</v>
      </c>
      <c r="S35" s="601"/>
      <c r="T35" s="602"/>
      <c r="U35" s="192"/>
      <c r="V35" s="601">
        <v>10000</v>
      </c>
      <c r="W35" s="601"/>
      <c r="X35" s="602"/>
      <c r="Y35" s="608"/>
      <c r="Z35" s="605"/>
      <c r="AA35" s="605"/>
      <c r="AB35" s="606"/>
      <c r="AC35" s="608"/>
      <c r="AD35" s="605"/>
      <c r="AE35" s="605"/>
      <c r="AF35" s="606"/>
      <c r="AG35" s="608"/>
      <c r="AH35" s="605"/>
      <c r="AI35" s="605"/>
      <c r="AJ35" s="605"/>
      <c r="AK35" s="645"/>
      <c r="AL35" s="859"/>
      <c r="AM35" s="860"/>
      <c r="AN35" s="645"/>
      <c r="AO35" s="859"/>
      <c r="AP35" s="860"/>
      <c r="AQ35" s="645"/>
      <c r="AR35" s="859"/>
      <c r="AS35" s="860"/>
      <c r="AT35" s="164"/>
      <c r="AU35" s="164"/>
      <c r="AV35" s="164"/>
      <c r="AW35" s="164"/>
      <c r="AX35" s="164"/>
      <c r="AY35" s="164"/>
      <c r="AZ35" s="168"/>
      <c r="BA35" s="168"/>
      <c r="BB35" s="168"/>
      <c r="BC35" s="168"/>
      <c r="BE35" s="215"/>
      <c r="BF35" s="163"/>
      <c r="BG35" s="216"/>
      <c r="BH35" s="408"/>
      <c r="BI35" s="401"/>
      <c r="BJ35" s="402"/>
      <c r="BK35" s="809" t="s">
        <v>321</v>
      </c>
      <c r="BL35" s="810"/>
      <c r="BM35" s="810"/>
      <c r="BN35" s="811"/>
      <c r="BO35" s="776" t="s">
        <v>338</v>
      </c>
      <c r="BP35" s="777"/>
      <c r="BQ35" s="777"/>
      <c r="BR35" s="778"/>
      <c r="BS35" s="581" t="s">
        <v>69</v>
      </c>
      <c r="BT35" s="582"/>
      <c r="BU35" s="582"/>
      <c r="BV35" s="583"/>
      <c r="BW35" s="776" t="s">
        <v>307</v>
      </c>
      <c r="BX35" s="777"/>
      <c r="BY35" s="777"/>
      <c r="BZ35" s="777"/>
      <c r="CA35" s="87"/>
      <c r="CB35" s="88"/>
      <c r="CC35" s="88"/>
      <c r="CD35" s="217"/>
      <c r="CE35" s="82"/>
      <c r="CF35" s="82"/>
      <c r="CG35" s="82"/>
      <c r="CH35" s="82"/>
      <c r="CI35" s="82"/>
      <c r="CJ35" s="82"/>
      <c r="CK35" s="82"/>
      <c r="CL35" s="82"/>
      <c r="CM35" s="82"/>
      <c r="CN35" s="82"/>
      <c r="CO35" s="82"/>
      <c r="CP35" s="82"/>
      <c r="CQ35" s="82"/>
      <c r="CR35" s="82"/>
      <c r="CS35" s="82"/>
      <c r="CT35" s="82"/>
      <c r="CU35" s="82"/>
      <c r="CV35" s="82"/>
      <c r="CW35" s="82"/>
      <c r="CX35" s="82"/>
      <c r="CY35" s="82"/>
      <c r="CZ35" s="82"/>
      <c r="DA35" s="82"/>
      <c r="DB35" s="82"/>
      <c r="DC35" s="82"/>
      <c r="DD35" s="82"/>
      <c r="DE35" s="82"/>
      <c r="DF35" s="82"/>
      <c r="DG35" s="82"/>
    </row>
    <row r="36" spans="1:111" ht="12.6" customHeight="1">
      <c r="A36" s="188"/>
      <c r="B36" s="185" t="s">
        <v>305</v>
      </c>
      <c r="C36" s="186"/>
      <c r="D36" s="186"/>
      <c r="E36" s="618" t="s">
        <v>144</v>
      </c>
      <c r="F36" s="620">
        <f>AH36/AR34</f>
        <v>200</v>
      </c>
      <c r="G36" s="620"/>
      <c r="H36" s="621"/>
      <c r="I36" s="198"/>
      <c r="J36" s="609"/>
      <c r="K36" s="609"/>
      <c r="L36" s="610"/>
      <c r="M36" s="191"/>
      <c r="N36" s="609">
        <f>ROUND(F36/(F34+F40)*10000,0)</f>
        <v>278</v>
      </c>
      <c r="O36" s="609"/>
      <c r="P36" s="610"/>
      <c r="Q36" s="191"/>
      <c r="R36" s="609">
        <f>ROUND(F36/$F$42*10000,0)</f>
        <v>132</v>
      </c>
      <c r="S36" s="609"/>
      <c r="T36" s="610"/>
      <c r="U36" s="191"/>
      <c r="V36" s="609">
        <f>ROUND(AD36/$AD$42*10000,0)</f>
        <v>155</v>
      </c>
      <c r="W36" s="609"/>
      <c r="X36" s="610"/>
      <c r="Y36" s="607"/>
      <c r="Z36" s="614">
        <f>F36*AL34</f>
        <v>130200</v>
      </c>
      <c r="AA36" s="614"/>
      <c r="AB36" s="615"/>
      <c r="AC36" s="607"/>
      <c r="AD36" s="614">
        <f>F36*AO34</f>
        <v>99800</v>
      </c>
      <c r="AE36" s="614"/>
      <c r="AF36" s="615"/>
      <c r="AG36" s="632"/>
      <c r="AH36" s="634">
        <f>AL12+AL14</f>
        <v>230000</v>
      </c>
      <c r="AI36" s="634"/>
      <c r="AJ36" s="635"/>
      <c r="AK36" s="653"/>
      <c r="AL36" s="654"/>
      <c r="AM36" s="655"/>
      <c r="AN36" s="653"/>
      <c r="AO36" s="654"/>
      <c r="AP36" s="655"/>
      <c r="AQ36" s="653"/>
      <c r="AR36" s="654"/>
      <c r="AS36" s="655"/>
      <c r="AT36" s="164"/>
      <c r="AU36" s="281" t="s">
        <v>185</v>
      </c>
      <c r="AV36" s="282"/>
      <c r="AW36" s="164"/>
      <c r="AX36" s="164"/>
      <c r="AY36" s="164"/>
      <c r="AZ36" s="168"/>
      <c r="BA36" s="168"/>
      <c r="BB36" s="168"/>
      <c r="BC36" s="168"/>
      <c r="BE36" s="222"/>
      <c r="BF36" s="223"/>
      <c r="BG36" s="224"/>
      <c r="BH36" s="779"/>
      <c r="BI36" s="780"/>
      <c r="BJ36" s="781"/>
      <c r="BK36" s="812" t="s">
        <v>287</v>
      </c>
      <c r="BL36" s="813"/>
      <c r="BM36" s="813"/>
      <c r="BN36" s="814"/>
      <c r="BO36" s="779"/>
      <c r="BP36" s="780"/>
      <c r="BQ36" s="780"/>
      <c r="BR36" s="781"/>
      <c r="BS36" s="578"/>
      <c r="BT36" s="579"/>
      <c r="BU36" s="579"/>
      <c r="BV36" s="580"/>
      <c r="BW36" s="779"/>
      <c r="BX36" s="780"/>
      <c r="BY36" s="780"/>
      <c r="BZ36" s="780"/>
      <c r="CA36" s="89"/>
      <c r="CB36" s="90"/>
      <c r="CC36" s="90"/>
      <c r="CD36" s="91"/>
      <c r="CE36" s="82"/>
      <c r="CF36" s="82"/>
      <c r="CG36" s="82"/>
      <c r="CH36" s="82"/>
      <c r="CI36" s="82"/>
      <c r="CJ36" s="82"/>
      <c r="CK36" s="82"/>
      <c r="CL36" s="82"/>
      <c r="CM36" s="82"/>
      <c r="CN36" s="82"/>
      <c r="CO36" s="82"/>
      <c r="CP36" s="82"/>
      <c r="CQ36" s="82"/>
      <c r="CR36" s="82"/>
      <c r="CS36" s="82"/>
      <c r="CT36" s="82"/>
      <c r="CU36" s="82"/>
      <c r="CV36" s="82"/>
      <c r="CW36" s="82"/>
      <c r="CX36" s="82"/>
      <c r="CY36" s="82"/>
      <c r="CZ36" s="82"/>
      <c r="DA36" s="82"/>
      <c r="DB36" s="82"/>
      <c r="DC36" s="82"/>
      <c r="DD36" s="82"/>
      <c r="DE36" s="82"/>
      <c r="DF36" s="82"/>
      <c r="DG36" s="82"/>
    </row>
    <row r="37" spans="1:111" ht="12.6" customHeight="1">
      <c r="A37" s="189"/>
      <c r="B37" s="178" t="s">
        <v>316</v>
      </c>
      <c r="C37" s="179"/>
      <c r="D37" s="179"/>
      <c r="E37" s="619"/>
      <c r="F37" s="622"/>
      <c r="G37" s="622"/>
      <c r="H37" s="623"/>
      <c r="I37" s="199"/>
      <c r="J37" s="611"/>
      <c r="K37" s="611"/>
      <c r="L37" s="612"/>
      <c r="M37" s="192"/>
      <c r="N37" s="601">
        <v>10000</v>
      </c>
      <c r="O37" s="601"/>
      <c r="P37" s="602"/>
      <c r="Q37" s="192"/>
      <c r="R37" s="601">
        <v>10000</v>
      </c>
      <c r="S37" s="601"/>
      <c r="T37" s="602"/>
      <c r="U37" s="192"/>
      <c r="V37" s="601">
        <v>10000</v>
      </c>
      <c r="W37" s="601"/>
      <c r="X37" s="602"/>
      <c r="Y37" s="613"/>
      <c r="Z37" s="616"/>
      <c r="AA37" s="616"/>
      <c r="AB37" s="617"/>
      <c r="AC37" s="613"/>
      <c r="AD37" s="616"/>
      <c r="AE37" s="616"/>
      <c r="AF37" s="617"/>
      <c r="AG37" s="633"/>
      <c r="AH37" s="636"/>
      <c r="AI37" s="636"/>
      <c r="AJ37" s="637"/>
      <c r="AK37" s="652"/>
      <c r="AL37" s="649"/>
      <c r="AM37" s="650"/>
      <c r="AN37" s="652"/>
      <c r="AO37" s="649"/>
      <c r="AP37" s="650"/>
      <c r="AQ37" s="652"/>
      <c r="AR37" s="649"/>
      <c r="AS37" s="650"/>
      <c r="AT37" s="164"/>
      <c r="AU37" s="281" t="s">
        <v>85</v>
      </c>
      <c r="AV37" s="282"/>
      <c r="AW37" s="164"/>
      <c r="AX37" s="164"/>
      <c r="AY37" s="164"/>
      <c r="AZ37" s="168"/>
      <c r="BA37" s="168"/>
      <c r="BB37" s="168"/>
      <c r="BC37" s="168"/>
      <c r="BE37" s="843" t="s">
        <v>395</v>
      </c>
      <c r="BF37" s="689"/>
      <c r="BG37" s="690"/>
      <c r="BH37" s="776" t="s">
        <v>325</v>
      </c>
      <c r="BI37" s="777"/>
      <c r="BJ37" s="778"/>
      <c r="BK37" s="846">
        <f>F32-BO8-BO16-BN20</f>
        <v>6277</v>
      </c>
      <c r="BL37" s="847"/>
      <c r="BM37" s="847"/>
      <c r="BN37" s="574" t="s">
        <v>102</v>
      </c>
      <c r="BO37" s="191"/>
      <c r="BP37" s="815">
        <f>10000-BS26</f>
        <v>7846</v>
      </c>
      <c r="BQ37" s="815"/>
      <c r="BR37" s="816"/>
      <c r="BS37" s="191"/>
      <c r="BT37" s="599"/>
      <c r="BU37" s="599"/>
      <c r="BV37" s="600"/>
      <c r="BW37" s="191"/>
      <c r="BX37" s="815">
        <f>R32-CA8-CA16-CA20</f>
        <v>4129</v>
      </c>
      <c r="BY37" s="815"/>
      <c r="BZ37" s="816"/>
      <c r="CA37" s="191"/>
      <c r="CB37" s="815">
        <f>V32-CE8-CE16-CE20</f>
        <v>3519</v>
      </c>
      <c r="CC37" s="815"/>
      <c r="CD37" s="816"/>
      <c r="CE37" s="82"/>
      <c r="CF37" s="82"/>
      <c r="CG37" s="82"/>
      <c r="CH37" s="82"/>
      <c r="CI37" s="82"/>
      <c r="CJ37" s="82"/>
      <c r="CK37" s="82"/>
      <c r="CL37" s="82"/>
      <c r="CM37" s="82"/>
      <c r="CN37" s="82"/>
      <c r="CO37" s="82"/>
      <c r="CP37" s="82"/>
      <c r="CQ37" s="82"/>
      <c r="CR37" s="82"/>
      <c r="CS37" s="82"/>
      <c r="CT37" s="82"/>
      <c r="CU37" s="82"/>
      <c r="CV37" s="82"/>
      <c r="CW37" s="82"/>
      <c r="CX37" s="82"/>
      <c r="CY37" s="82"/>
      <c r="CZ37" s="82"/>
      <c r="DA37" s="82"/>
      <c r="DB37" s="82"/>
      <c r="DC37" s="82"/>
      <c r="DD37" s="82"/>
      <c r="DE37" s="82"/>
      <c r="DF37" s="82"/>
      <c r="DG37" s="82"/>
    </row>
    <row r="38" spans="1:111" ht="12.6" customHeight="1">
      <c r="A38" s="189"/>
      <c r="B38" s="590" t="s">
        <v>363</v>
      </c>
      <c r="C38" s="591"/>
      <c r="D38" s="592"/>
      <c r="E38" s="613"/>
      <c r="F38" s="616">
        <f>F34-F36</f>
        <v>3800</v>
      </c>
      <c r="G38" s="616"/>
      <c r="H38" s="617"/>
      <c r="I38" s="191"/>
      <c r="J38" s="609"/>
      <c r="K38" s="609"/>
      <c r="L38" s="610"/>
      <c r="M38" s="193" t="s">
        <v>156</v>
      </c>
      <c r="N38" s="609">
        <f>ROUND(F38/(F34+F40)*10000,0)</f>
        <v>5278</v>
      </c>
      <c r="O38" s="609"/>
      <c r="P38" s="610"/>
      <c r="Q38" s="193" t="s">
        <v>154</v>
      </c>
      <c r="R38" s="609">
        <f>ROUND(F38/$F$42*10000,0)</f>
        <v>2500</v>
      </c>
      <c r="S38" s="609"/>
      <c r="T38" s="610"/>
      <c r="U38" s="193" t="s">
        <v>142</v>
      </c>
      <c r="V38" s="609">
        <f>ROUND(AD38/$AD$42*10000,0)</f>
        <v>2945</v>
      </c>
      <c r="W38" s="609"/>
      <c r="X38" s="609"/>
      <c r="Y38" s="618" t="s">
        <v>145</v>
      </c>
      <c r="Z38" s="620">
        <f>F38*AL34</f>
        <v>2473800</v>
      </c>
      <c r="AA38" s="620"/>
      <c r="AB38" s="621"/>
      <c r="AC38" s="618" t="s">
        <v>106</v>
      </c>
      <c r="AD38" s="620">
        <f>F38*AO34</f>
        <v>1896200</v>
      </c>
      <c r="AE38" s="620"/>
      <c r="AF38" s="621"/>
      <c r="AG38" s="618" t="s">
        <v>173</v>
      </c>
      <c r="AH38" s="620">
        <f>AH34-AH36</f>
        <v>4370000</v>
      </c>
      <c r="AI38" s="620"/>
      <c r="AJ38" s="621"/>
      <c r="AK38" s="647"/>
      <c r="AL38" s="647"/>
      <c r="AM38" s="648"/>
      <c r="AN38" s="651"/>
      <c r="AO38" s="647"/>
      <c r="AP38" s="648"/>
      <c r="AQ38" s="651"/>
      <c r="AR38" s="647"/>
      <c r="AS38" s="648"/>
      <c r="AT38" s="164"/>
      <c r="AU38" s="164"/>
      <c r="AV38" s="164"/>
      <c r="AW38" s="164"/>
      <c r="AX38" s="164"/>
      <c r="AY38" s="164"/>
      <c r="AZ38" s="168"/>
      <c r="BA38" s="168"/>
      <c r="BB38" s="168"/>
      <c r="BC38" s="168"/>
      <c r="BE38" s="694"/>
      <c r="BF38" s="695"/>
      <c r="BG38" s="696"/>
      <c r="BH38" s="779"/>
      <c r="BI38" s="780"/>
      <c r="BJ38" s="781"/>
      <c r="BK38" s="848"/>
      <c r="BL38" s="849"/>
      <c r="BM38" s="849"/>
      <c r="BN38" s="575"/>
      <c r="BO38" s="192"/>
      <c r="BP38" s="601">
        <v>10000</v>
      </c>
      <c r="BQ38" s="601"/>
      <c r="BR38" s="602"/>
      <c r="BS38" s="192"/>
      <c r="BT38" s="601"/>
      <c r="BU38" s="601"/>
      <c r="BV38" s="602"/>
      <c r="BW38" s="192"/>
      <c r="BX38" s="601">
        <v>10000</v>
      </c>
      <c r="BY38" s="601"/>
      <c r="BZ38" s="602"/>
      <c r="CA38" s="192"/>
      <c r="CB38" s="601">
        <v>10000</v>
      </c>
      <c r="CC38" s="601"/>
      <c r="CD38" s="602"/>
      <c r="CE38" s="82"/>
      <c r="CF38" s="82"/>
      <c r="CG38" s="82"/>
      <c r="CH38" s="82"/>
      <c r="CI38" s="82"/>
      <c r="CJ38" s="82"/>
      <c r="CK38" s="82"/>
      <c r="CL38" s="82"/>
      <c r="CM38" s="82"/>
      <c r="CN38" s="82"/>
      <c r="CO38" s="82"/>
      <c r="CP38" s="82"/>
      <c r="CQ38" s="82"/>
      <c r="CR38" s="82"/>
      <c r="CS38" s="82"/>
      <c r="CT38" s="82"/>
      <c r="CU38" s="82"/>
      <c r="CV38" s="82"/>
      <c r="CW38" s="82"/>
      <c r="CX38" s="82"/>
      <c r="CY38" s="82"/>
      <c r="CZ38" s="82"/>
      <c r="DA38" s="82"/>
      <c r="DB38" s="82"/>
      <c r="DC38" s="82"/>
      <c r="DD38" s="82"/>
      <c r="DE38" s="82"/>
      <c r="DF38" s="82"/>
      <c r="DG38" s="82"/>
    </row>
    <row r="39" spans="1:111" ht="12.6" customHeight="1">
      <c r="A39" s="178"/>
      <c r="B39" s="596"/>
      <c r="C39" s="597"/>
      <c r="D39" s="598"/>
      <c r="E39" s="608"/>
      <c r="F39" s="624"/>
      <c r="G39" s="624"/>
      <c r="H39" s="625"/>
      <c r="I39" s="192"/>
      <c r="J39" s="611"/>
      <c r="K39" s="611"/>
      <c r="L39" s="612"/>
      <c r="M39" s="192"/>
      <c r="N39" s="601">
        <v>10000</v>
      </c>
      <c r="O39" s="601"/>
      <c r="P39" s="602"/>
      <c r="Q39" s="192"/>
      <c r="R39" s="601">
        <v>10000</v>
      </c>
      <c r="S39" s="601"/>
      <c r="T39" s="602"/>
      <c r="U39" s="192"/>
      <c r="V39" s="601">
        <v>10000</v>
      </c>
      <c r="W39" s="601"/>
      <c r="X39" s="601"/>
      <c r="Y39" s="619"/>
      <c r="Z39" s="622"/>
      <c r="AA39" s="622"/>
      <c r="AB39" s="623"/>
      <c r="AC39" s="619"/>
      <c r="AD39" s="622"/>
      <c r="AE39" s="622"/>
      <c r="AF39" s="623"/>
      <c r="AG39" s="619"/>
      <c r="AH39" s="622"/>
      <c r="AI39" s="622"/>
      <c r="AJ39" s="623"/>
      <c r="AK39" s="649"/>
      <c r="AL39" s="649"/>
      <c r="AM39" s="650"/>
      <c r="AN39" s="652"/>
      <c r="AO39" s="649"/>
      <c r="AP39" s="650"/>
      <c r="AQ39" s="652"/>
      <c r="AR39" s="649"/>
      <c r="AS39" s="650"/>
      <c r="AT39" s="164"/>
      <c r="AU39" s="164"/>
      <c r="AV39" s="164"/>
      <c r="AW39" s="164"/>
      <c r="AX39" s="164"/>
      <c r="AY39" s="164"/>
      <c r="AZ39" s="168"/>
      <c r="BA39" s="168"/>
      <c r="BB39" s="168"/>
      <c r="BC39" s="168"/>
      <c r="BE39" s="843" t="s">
        <v>394</v>
      </c>
      <c r="BF39" s="689"/>
      <c r="BG39" s="690"/>
      <c r="BH39" s="776" t="s">
        <v>363</v>
      </c>
      <c r="BI39" s="777"/>
      <c r="BJ39" s="778"/>
      <c r="BK39" s="221" t="s">
        <v>161</v>
      </c>
      <c r="BL39" s="844">
        <f>10000-BO10-BO18-BO22</f>
        <v>7145</v>
      </c>
      <c r="BM39" s="844"/>
      <c r="BN39" s="845"/>
      <c r="BO39" s="191"/>
      <c r="BP39" s="599"/>
      <c r="BQ39" s="599"/>
      <c r="BR39" s="600"/>
      <c r="BS39" s="191"/>
      <c r="BT39" s="815">
        <f>N38-BW10-BW18-BW22</f>
        <v>3771</v>
      </c>
      <c r="BU39" s="815"/>
      <c r="BV39" s="816"/>
      <c r="BW39" s="191"/>
      <c r="BX39" s="815">
        <f>R38-CA10-CA18-CA22</f>
        <v>1786</v>
      </c>
      <c r="BY39" s="815"/>
      <c r="BZ39" s="816"/>
      <c r="CA39" s="219" t="s">
        <v>130</v>
      </c>
      <c r="CB39" s="815">
        <f>V38-CE10-CE18-CE22</f>
        <v>2104</v>
      </c>
      <c r="CC39" s="815"/>
      <c r="CD39" s="816"/>
      <c r="CE39" s="82"/>
      <c r="CF39" s="82"/>
      <c r="CG39" s="82"/>
      <c r="CH39" s="82"/>
      <c r="CI39" s="82"/>
      <c r="CJ39" s="82"/>
      <c r="CK39" s="82"/>
      <c r="CL39" s="82"/>
      <c r="CM39" s="82"/>
      <c r="CN39" s="82"/>
      <c r="CO39" s="82"/>
      <c r="CP39" s="82"/>
      <c r="CQ39" s="82"/>
      <c r="CR39" s="82"/>
      <c r="CS39" s="82"/>
      <c r="CT39" s="82"/>
      <c r="CU39" s="82"/>
      <c r="CV39" s="82"/>
      <c r="CW39" s="82"/>
      <c r="CX39" s="82"/>
      <c r="CY39" s="82"/>
      <c r="CZ39" s="82"/>
      <c r="DA39" s="82"/>
      <c r="DB39" s="82"/>
      <c r="DC39" s="82"/>
      <c r="DD39" s="82"/>
      <c r="DE39" s="82"/>
      <c r="DF39" s="82"/>
      <c r="DG39" s="82"/>
    </row>
    <row r="40" spans="1:111" ht="12.6" customHeight="1">
      <c r="A40" s="590" t="s">
        <v>327</v>
      </c>
      <c r="B40" s="591"/>
      <c r="C40" s="591"/>
      <c r="D40" s="592"/>
      <c r="E40" s="607"/>
      <c r="F40" s="603">
        <v>3200</v>
      </c>
      <c r="G40" s="603"/>
      <c r="H40" s="604"/>
      <c r="I40" s="191"/>
      <c r="J40" s="609"/>
      <c r="K40" s="609"/>
      <c r="L40" s="610"/>
      <c r="M40" s="191"/>
      <c r="N40" s="609">
        <f>ROUND(F40/(F34+F40)*10000,0)</f>
        <v>4444</v>
      </c>
      <c r="O40" s="609"/>
      <c r="P40" s="610"/>
      <c r="Q40" s="191"/>
      <c r="R40" s="609">
        <f>ROUND(F40/$F$42*10000,0)</f>
        <v>2105</v>
      </c>
      <c r="S40" s="609"/>
      <c r="T40" s="610"/>
      <c r="U40" s="191"/>
      <c r="V40" s="609">
        <f>ROUND(AD40/$AD$42*10000,0)</f>
        <v>2415</v>
      </c>
      <c r="W40" s="609"/>
      <c r="X40" s="610"/>
      <c r="Y40" s="613"/>
      <c r="Z40" s="626">
        <v>2000000</v>
      </c>
      <c r="AA40" s="626"/>
      <c r="AB40" s="627"/>
      <c r="AC40" s="613"/>
      <c r="AD40" s="626">
        <v>1555200</v>
      </c>
      <c r="AE40" s="626"/>
      <c r="AF40" s="627"/>
      <c r="AG40" s="613"/>
      <c r="AH40" s="626">
        <f>Z40+AD40</f>
        <v>3555200</v>
      </c>
      <c r="AI40" s="626"/>
      <c r="AJ40" s="627"/>
      <c r="AK40" s="638"/>
      <c r="AL40" s="640">
        <f>ROUND(Z40/F40,0)</f>
        <v>625</v>
      </c>
      <c r="AM40" s="641"/>
      <c r="AN40" s="638"/>
      <c r="AO40" s="640">
        <f>ROUND(AD40/F40,0)</f>
        <v>486</v>
      </c>
      <c r="AP40" s="641"/>
      <c r="AQ40" s="638"/>
      <c r="AR40" s="640">
        <f>ROUND(AH40/F40,0)</f>
        <v>1111</v>
      </c>
      <c r="AS40" s="641"/>
      <c r="AT40" s="164"/>
      <c r="AU40" s="164"/>
      <c r="AV40" s="164"/>
      <c r="AW40" s="164"/>
      <c r="AX40" s="164"/>
      <c r="AY40" s="164"/>
      <c r="AZ40" s="168"/>
      <c r="BA40" s="168"/>
      <c r="BB40" s="168"/>
      <c r="BC40" s="168"/>
      <c r="BE40" s="694"/>
      <c r="BF40" s="695"/>
      <c r="BG40" s="696"/>
      <c r="BH40" s="779"/>
      <c r="BI40" s="780"/>
      <c r="BJ40" s="781"/>
      <c r="BK40" s="192"/>
      <c r="BL40" s="601">
        <v>10000</v>
      </c>
      <c r="BM40" s="601"/>
      <c r="BN40" s="602"/>
      <c r="BO40" s="192"/>
      <c r="BP40" s="601"/>
      <c r="BQ40" s="601"/>
      <c r="BR40" s="602"/>
      <c r="BS40" s="192"/>
      <c r="BT40" s="601">
        <v>10000</v>
      </c>
      <c r="BU40" s="601"/>
      <c r="BV40" s="602"/>
      <c r="BW40" s="192"/>
      <c r="BX40" s="601">
        <v>10000</v>
      </c>
      <c r="BY40" s="601"/>
      <c r="BZ40" s="602"/>
      <c r="CA40" s="192"/>
      <c r="CB40" s="601">
        <v>10000</v>
      </c>
      <c r="CC40" s="601"/>
      <c r="CD40" s="602"/>
      <c r="CE40" s="82"/>
      <c r="CF40" s="82"/>
      <c r="CG40" s="82"/>
      <c r="CH40" s="82"/>
      <c r="CI40" s="82"/>
      <c r="CJ40" s="82"/>
      <c r="CK40" s="82"/>
      <c r="CL40" s="82"/>
      <c r="CM40" s="82"/>
      <c r="CN40" s="82"/>
      <c r="CO40" s="82"/>
      <c r="CP40" s="82"/>
      <c r="CQ40" s="82"/>
      <c r="CR40" s="82"/>
      <c r="CS40" s="82"/>
      <c r="CT40" s="82"/>
      <c r="CU40" s="82"/>
      <c r="CV40" s="82"/>
      <c r="CW40" s="82"/>
      <c r="CX40" s="82"/>
      <c r="CY40" s="82"/>
      <c r="CZ40" s="82"/>
      <c r="DA40" s="82"/>
      <c r="DB40" s="82"/>
      <c r="DC40" s="82"/>
      <c r="DD40" s="82"/>
      <c r="DE40" s="82"/>
      <c r="DF40" s="82"/>
      <c r="DG40" s="82"/>
    </row>
    <row r="41" spans="1:111" ht="12.6" customHeight="1">
      <c r="A41" s="596"/>
      <c r="B41" s="597"/>
      <c r="C41" s="597"/>
      <c r="D41" s="598"/>
      <c r="E41" s="608"/>
      <c r="F41" s="605"/>
      <c r="G41" s="605"/>
      <c r="H41" s="606"/>
      <c r="I41" s="192"/>
      <c r="J41" s="611"/>
      <c r="K41" s="611"/>
      <c r="L41" s="612"/>
      <c r="M41" s="192"/>
      <c r="N41" s="601">
        <v>10000</v>
      </c>
      <c r="O41" s="601"/>
      <c r="P41" s="602"/>
      <c r="Q41" s="192"/>
      <c r="R41" s="601">
        <v>10000</v>
      </c>
      <c r="S41" s="601"/>
      <c r="T41" s="602"/>
      <c r="U41" s="192"/>
      <c r="V41" s="601">
        <v>10000</v>
      </c>
      <c r="W41" s="601"/>
      <c r="X41" s="602"/>
      <c r="Y41" s="608"/>
      <c r="Z41" s="605"/>
      <c r="AA41" s="605"/>
      <c r="AB41" s="606"/>
      <c r="AC41" s="608"/>
      <c r="AD41" s="605"/>
      <c r="AE41" s="605"/>
      <c r="AF41" s="606"/>
      <c r="AG41" s="608"/>
      <c r="AH41" s="605"/>
      <c r="AI41" s="605"/>
      <c r="AJ41" s="606"/>
      <c r="AK41" s="646"/>
      <c r="AL41" s="642"/>
      <c r="AM41" s="643"/>
      <c r="AN41" s="639"/>
      <c r="AO41" s="642"/>
      <c r="AP41" s="643"/>
      <c r="AQ41" s="639"/>
      <c r="AR41" s="642"/>
      <c r="AS41" s="643"/>
      <c r="AT41" s="164"/>
      <c r="AU41" s="164"/>
      <c r="AV41" s="164"/>
      <c r="AW41" s="164"/>
      <c r="AX41" s="164"/>
      <c r="AY41" s="164"/>
      <c r="AZ41" s="168"/>
      <c r="BA41" s="168"/>
      <c r="BB41" s="168"/>
      <c r="BC41" s="168"/>
      <c r="BE41" s="843" t="s">
        <v>389</v>
      </c>
      <c r="BF41" s="689"/>
      <c r="BG41" s="690"/>
      <c r="BH41" s="776" t="s">
        <v>352</v>
      </c>
      <c r="BI41" s="777"/>
      <c r="BJ41" s="778"/>
      <c r="BK41" s="846">
        <f>F40-BO24</f>
        <v>2315</v>
      </c>
      <c r="BL41" s="847"/>
      <c r="BM41" s="847"/>
      <c r="BN41" s="574" t="s">
        <v>102</v>
      </c>
      <c r="BO41" s="191"/>
      <c r="BP41" s="599"/>
      <c r="BQ41" s="599"/>
      <c r="BR41" s="600"/>
      <c r="BS41" s="191"/>
      <c r="BT41" s="815">
        <f>N40-BW24</f>
        <v>3215</v>
      </c>
      <c r="BU41" s="815"/>
      <c r="BV41" s="816"/>
      <c r="BW41" s="191"/>
      <c r="BX41" s="815">
        <f>R40-CA24</f>
        <v>1523</v>
      </c>
      <c r="BY41" s="815"/>
      <c r="BZ41" s="816"/>
      <c r="CA41" s="191"/>
      <c r="CB41" s="815">
        <f>V40-CE24</f>
        <v>1747</v>
      </c>
      <c r="CC41" s="815"/>
      <c r="CD41" s="816"/>
      <c r="CE41" s="82"/>
      <c r="CF41" s="82"/>
      <c r="CG41" s="82"/>
      <c r="CH41" s="82"/>
      <c r="CI41" s="82"/>
      <c r="CJ41" s="82"/>
      <c r="CK41" s="82"/>
      <c r="CL41" s="82"/>
      <c r="CM41" s="82"/>
      <c r="CN41" s="82"/>
      <c r="CO41" s="82"/>
      <c r="CP41" s="82"/>
      <c r="CQ41" s="82"/>
      <c r="CR41" s="82"/>
      <c r="CS41" s="82"/>
      <c r="CT41" s="82"/>
      <c r="CU41" s="82"/>
      <c r="CV41" s="82"/>
      <c r="CW41" s="82"/>
      <c r="CX41" s="82"/>
      <c r="CY41" s="82"/>
      <c r="CZ41" s="82"/>
      <c r="DA41" s="82"/>
      <c r="DB41" s="82"/>
      <c r="DC41" s="82"/>
      <c r="DD41" s="82"/>
      <c r="DE41" s="82"/>
      <c r="DF41" s="82"/>
      <c r="DG41" s="82"/>
    </row>
    <row r="42" spans="1:111" ht="12.6" customHeight="1">
      <c r="A42" s="590" t="s">
        <v>318</v>
      </c>
      <c r="B42" s="591"/>
      <c r="C42" s="591"/>
      <c r="D42" s="592"/>
      <c r="E42" s="607"/>
      <c r="F42" s="603">
        <v>15200</v>
      </c>
      <c r="G42" s="603"/>
      <c r="H42" s="604"/>
      <c r="I42" s="191"/>
      <c r="J42" s="599">
        <v>10000</v>
      </c>
      <c r="K42" s="599"/>
      <c r="L42" s="600"/>
      <c r="M42" s="191"/>
      <c r="N42" s="599">
        <v>10000</v>
      </c>
      <c r="O42" s="599"/>
      <c r="P42" s="600"/>
      <c r="Q42" s="191"/>
      <c r="R42" s="599">
        <v>10000</v>
      </c>
      <c r="S42" s="599"/>
      <c r="T42" s="600"/>
      <c r="U42" s="191"/>
      <c r="V42" s="599">
        <v>10000</v>
      </c>
      <c r="W42" s="599"/>
      <c r="X42" s="600"/>
      <c r="Y42" s="607"/>
      <c r="Z42" s="603">
        <v>9092000</v>
      </c>
      <c r="AA42" s="603"/>
      <c r="AB42" s="604"/>
      <c r="AC42" s="607"/>
      <c r="AD42" s="603">
        <v>6439200</v>
      </c>
      <c r="AE42" s="603"/>
      <c r="AF42" s="604"/>
      <c r="AG42" s="607"/>
      <c r="AH42" s="628">
        <v>15531200</v>
      </c>
      <c r="AI42" s="628"/>
      <c r="AJ42" s="629"/>
      <c r="AK42" s="651"/>
      <c r="AL42" s="647"/>
      <c r="AM42" s="648"/>
      <c r="AN42" s="651"/>
      <c r="AO42" s="647"/>
      <c r="AP42" s="648"/>
      <c r="AQ42" s="651"/>
      <c r="AR42" s="647"/>
      <c r="AS42" s="648"/>
      <c r="AT42" s="164"/>
      <c r="AU42" s="164"/>
      <c r="AV42" s="164"/>
      <c r="AW42" s="164"/>
      <c r="AX42" s="164"/>
      <c r="AY42" s="164"/>
      <c r="AZ42" s="168"/>
      <c r="BA42" s="168"/>
      <c r="BB42" s="168"/>
      <c r="BC42" s="168"/>
      <c r="BE42" s="694"/>
      <c r="BF42" s="695"/>
      <c r="BG42" s="696"/>
      <c r="BH42" s="779"/>
      <c r="BI42" s="780"/>
      <c r="BJ42" s="781"/>
      <c r="BK42" s="848"/>
      <c r="BL42" s="849"/>
      <c r="BM42" s="849"/>
      <c r="BN42" s="575"/>
      <c r="BO42" s="192"/>
      <c r="BP42" s="601"/>
      <c r="BQ42" s="601"/>
      <c r="BR42" s="602"/>
      <c r="BS42" s="192"/>
      <c r="BT42" s="601">
        <v>10000</v>
      </c>
      <c r="BU42" s="601"/>
      <c r="BV42" s="602"/>
      <c r="BW42" s="192"/>
      <c r="BX42" s="601">
        <v>10000</v>
      </c>
      <c r="BY42" s="601"/>
      <c r="BZ42" s="602"/>
      <c r="CA42" s="192"/>
      <c r="CB42" s="601">
        <v>10000</v>
      </c>
      <c r="CC42" s="601"/>
      <c r="CD42" s="602"/>
      <c r="CE42" s="82"/>
      <c r="CF42" s="82"/>
      <c r="CG42" s="82"/>
      <c r="CH42" s="82"/>
      <c r="CI42" s="82"/>
      <c r="CJ42" s="82"/>
      <c r="CK42" s="82"/>
      <c r="CL42" s="82"/>
      <c r="CM42" s="82"/>
      <c r="CN42" s="82"/>
      <c r="CO42" s="82"/>
      <c r="CP42" s="82"/>
      <c r="CQ42" s="82"/>
      <c r="CR42" s="82"/>
      <c r="CS42" s="82"/>
      <c r="CT42" s="82"/>
      <c r="CU42" s="82"/>
      <c r="CV42" s="82"/>
      <c r="CW42" s="82"/>
      <c r="CX42" s="82"/>
      <c r="CY42" s="82"/>
      <c r="CZ42" s="82"/>
      <c r="DA42" s="82"/>
      <c r="DB42" s="82"/>
      <c r="DC42" s="82"/>
      <c r="DD42" s="82"/>
      <c r="DE42" s="82"/>
      <c r="DF42" s="82"/>
      <c r="DG42" s="82"/>
    </row>
    <row r="43" spans="1:111" ht="12.6" customHeight="1">
      <c r="A43" s="596"/>
      <c r="B43" s="597"/>
      <c r="C43" s="597"/>
      <c r="D43" s="598"/>
      <c r="E43" s="608"/>
      <c r="F43" s="605"/>
      <c r="G43" s="605"/>
      <c r="H43" s="606"/>
      <c r="I43" s="192"/>
      <c r="J43" s="601">
        <v>10000</v>
      </c>
      <c r="K43" s="601"/>
      <c r="L43" s="602"/>
      <c r="M43" s="192"/>
      <c r="N43" s="601">
        <v>10000</v>
      </c>
      <c r="O43" s="601"/>
      <c r="P43" s="602"/>
      <c r="Q43" s="192"/>
      <c r="R43" s="601">
        <v>10000</v>
      </c>
      <c r="S43" s="601"/>
      <c r="T43" s="602"/>
      <c r="U43" s="192"/>
      <c r="V43" s="601">
        <v>10000</v>
      </c>
      <c r="W43" s="601"/>
      <c r="X43" s="602"/>
      <c r="Y43" s="608"/>
      <c r="Z43" s="605"/>
      <c r="AA43" s="605"/>
      <c r="AB43" s="606"/>
      <c r="AC43" s="608"/>
      <c r="AD43" s="605"/>
      <c r="AE43" s="605"/>
      <c r="AF43" s="606"/>
      <c r="AG43" s="608"/>
      <c r="AH43" s="630"/>
      <c r="AI43" s="630"/>
      <c r="AJ43" s="631"/>
      <c r="AK43" s="652"/>
      <c r="AL43" s="649"/>
      <c r="AM43" s="650"/>
      <c r="AN43" s="652"/>
      <c r="AO43" s="649"/>
      <c r="AP43" s="650"/>
      <c r="AQ43" s="652"/>
      <c r="AR43" s="649"/>
      <c r="AS43" s="650"/>
      <c r="AT43" s="164"/>
      <c r="AU43" s="164"/>
      <c r="AV43" s="164"/>
      <c r="AW43" s="164"/>
      <c r="AX43" s="164"/>
      <c r="AY43" s="164"/>
      <c r="AZ43" s="168"/>
      <c r="BA43" s="168"/>
      <c r="BB43" s="168"/>
      <c r="BC43" s="168"/>
      <c r="BE43" s="776" t="s">
        <v>136</v>
      </c>
      <c r="BF43" s="777"/>
      <c r="BG43" s="778"/>
      <c r="BH43" s="803"/>
      <c r="BI43" s="804"/>
      <c r="BJ43" s="805"/>
      <c r="BK43" s="803"/>
      <c r="BL43" s="804"/>
      <c r="BM43" s="804"/>
      <c r="BN43" s="805"/>
      <c r="BO43" s="191"/>
      <c r="BP43" s="599">
        <v>7846</v>
      </c>
      <c r="BQ43" s="599"/>
      <c r="BR43" s="600"/>
      <c r="BS43" s="191"/>
      <c r="BT43" s="599">
        <v>6986</v>
      </c>
      <c r="BU43" s="599"/>
      <c r="BV43" s="600"/>
      <c r="BW43" s="191"/>
      <c r="BX43" s="599">
        <v>7438</v>
      </c>
      <c r="BY43" s="599"/>
      <c r="BZ43" s="600"/>
      <c r="CA43" s="191"/>
      <c r="CB43" s="599">
        <v>7370</v>
      </c>
      <c r="CC43" s="599"/>
      <c r="CD43" s="600"/>
      <c r="CE43" s="82"/>
      <c r="CF43" s="82"/>
      <c r="CG43" s="82"/>
      <c r="CH43" s="82"/>
      <c r="CI43" s="82"/>
      <c r="CJ43" s="82"/>
      <c r="CK43" s="82"/>
      <c r="CL43" s="82"/>
      <c r="CM43" s="82"/>
      <c r="CN43" s="82"/>
      <c r="CO43" s="82"/>
      <c r="CP43" s="82"/>
      <c r="CQ43" s="82"/>
      <c r="CR43" s="82"/>
      <c r="CS43" s="82"/>
      <c r="CT43" s="82"/>
      <c r="CU43" s="82"/>
      <c r="CV43" s="82"/>
      <c r="CW43" s="82"/>
      <c r="CX43" s="82"/>
      <c r="CY43" s="82"/>
      <c r="CZ43" s="82"/>
      <c r="DA43" s="82"/>
      <c r="DB43" s="82"/>
      <c r="DC43" s="82"/>
      <c r="DD43" s="82"/>
      <c r="DE43" s="82"/>
      <c r="DF43" s="82"/>
      <c r="DG43" s="82"/>
    </row>
    <row r="44" spans="1:111" ht="12.95" customHeight="1">
      <c r="A44" s="158"/>
      <c r="B44" s="158"/>
      <c r="C44" s="160"/>
      <c r="D44" s="158"/>
      <c r="E44" s="158"/>
      <c r="F44" s="158"/>
      <c r="G44" s="158"/>
      <c r="H44" s="158"/>
      <c r="I44" s="158"/>
      <c r="J44" s="160"/>
      <c r="K44" s="158"/>
      <c r="L44" s="158"/>
      <c r="M44" s="158"/>
      <c r="N44" s="158"/>
      <c r="O44" s="158"/>
      <c r="P44" s="158"/>
      <c r="Q44" s="158"/>
      <c r="R44" s="161"/>
      <c r="S44" s="161"/>
      <c r="T44" s="161"/>
      <c r="U44" s="161"/>
      <c r="V44" s="161"/>
      <c r="W44" s="162"/>
      <c r="X44" s="162"/>
      <c r="Y44" s="162"/>
      <c r="Z44" s="162"/>
      <c r="AA44" s="162"/>
      <c r="AB44" s="162"/>
      <c r="AC44" s="162"/>
      <c r="AD44" s="162"/>
      <c r="AE44" s="162"/>
      <c r="AF44" s="162"/>
      <c r="AG44" s="162"/>
      <c r="AH44" s="162"/>
      <c r="AI44" s="162"/>
      <c r="AJ44" s="162"/>
      <c r="AK44" s="162"/>
      <c r="AL44" s="162"/>
      <c r="AM44" s="162"/>
      <c r="AN44" s="162"/>
      <c r="AO44" s="162"/>
      <c r="AP44" s="162"/>
      <c r="AQ44" s="162"/>
      <c r="AR44" s="162"/>
      <c r="AS44" s="162"/>
      <c r="AT44" s="162"/>
      <c r="AU44" s="162"/>
      <c r="AV44" s="162"/>
      <c r="AW44" s="162"/>
      <c r="AX44" s="162"/>
      <c r="AY44" s="162"/>
      <c r="BE44" s="779"/>
      <c r="BF44" s="780"/>
      <c r="BG44" s="781"/>
      <c r="BH44" s="806"/>
      <c r="BI44" s="807"/>
      <c r="BJ44" s="808"/>
      <c r="BK44" s="806"/>
      <c r="BL44" s="807"/>
      <c r="BM44" s="807"/>
      <c r="BN44" s="808"/>
      <c r="BO44" s="192"/>
      <c r="BP44" s="601">
        <v>10000</v>
      </c>
      <c r="BQ44" s="601"/>
      <c r="BR44" s="602"/>
      <c r="BS44" s="192"/>
      <c r="BT44" s="601">
        <v>10000</v>
      </c>
      <c r="BU44" s="601"/>
      <c r="BV44" s="602"/>
      <c r="BW44" s="192"/>
      <c r="BX44" s="601">
        <v>10000</v>
      </c>
      <c r="BY44" s="601"/>
      <c r="BZ44" s="602"/>
      <c r="CA44" s="192"/>
      <c r="CB44" s="601">
        <v>10000</v>
      </c>
      <c r="CC44" s="601"/>
      <c r="CD44" s="602"/>
      <c r="CE44" s="82"/>
      <c r="CF44" s="82"/>
      <c r="CG44" s="82"/>
      <c r="CH44" s="82"/>
      <c r="CI44" s="82"/>
      <c r="CJ44" s="82"/>
      <c r="CK44" s="82"/>
      <c r="CL44" s="82"/>
      <c r="CM44" s="82"/>
      <c r="CN44" s="82"/>
      <c r="CO44" s="82"/>
      <c r="CP44" s="82"/>
      <c r="CQ44" s="82"/>
      <c r="CR44" s="82"/>
      <c r="CS44" s="82"/>
      <c r="CT44" s="82"/>
      <c r="CU44" s="82"/>
      <c r="CV44" s="82"/>
      <c r="CW44" s="82"/>
      <c r="CX44" s="82"/>
      <c r="CY44" s="82"/>
      <c r="CZ44" s="82"/>
      <c r="DA44" s="82"/>
      <c r="DB44" s="82"/>
      <c r="DC44" s="82"/>
      <c r="DD44" s="82"/>
      <c r="DE44" s="82"/>
      <c r="DF44" s="82"/>
      <c r="DG44" s="82"/>
    </row>
    <row r="45" spans="1:111" ht="12.95" customHeight="1">
      <c r="A45" s="161"/>
      <c r="B45" s="161"/>
      <c r="C45" s="161"/>
      <c r="D45" s="161"/>
      <c r="E45" s="161"/>
      <c r="F45" s="161"/>
      <c r="G45" s="161"/>
      <c r="H45" s="161"/>
      <c r="I45" s="161"/>
      <c r="J45" s="161"/>
      <c r="K45" s="161"/>
      <c r="L45" s="161"/>
      <c r="M45" s="161"/>
      <c r="N45" s="850"/>
      <c r="O45" s="851"/>
      <c r="P45" s="851"/>
      <c r="Q45" s="161"/>
      <c r="R45" s="850"/>
      <c r="S45" s="851"/>
      <c r="T45" s="851"/>
      <c r="U45" s="161"/>
      <c r="V45" s="850"/>
      <c r="W45" s="851"/>
      <c r="X45" s="851"/>
      <c r="Y45" s="162"/>
      <c r="Z45" s="162"/>
      <c r="AA45" s="162"/>
      <c r="AB45" s="162"/>
      <c r="AC45" s="162"/>
      <c r="AD45" s="861"/>
      <c r="AE45" s="862"/>
      <c r="AF45" s="862"/>
      <c r="AG45" s="162"/>
      <c r="AH45" s="861"/>
      <c r="AI45" s="862"/>
      <c r="AJ45" s="862"/>
      <c r="AK45" s="162"/>
      <c r="AL45" s="162"/>
      <c r="AM45" s="162"/>
      <c r="AN45" s="162"/>
      <c r="AO45" s="162"/>
      <c r="AP45" s="162"/>
      <c r="AQ45" s="162"/>
      <c r="AR45" s="162"/>
      <c r="AS45" s="162"/>
      <c r="AT45" s="162"/>
      <c r="AU45" s="162"/>
      <c r="AV45" s="162"/>
      <c r="AW45" s="162"/>
      <c r="AX45" s="162"/>
      <c r="AY45" s="162"/>
      <c r="BE45" s="82"/>
      <c r="BF45" s="82"/>
      <c r="BG45" s="82"/>
      <c r="BH45" s="82"/>
      <c r="BI45" s="82"/>
      <c r="BJ45" s="82"/>
      <c r="BK45" s="82" t="s">
        <v>254</v>
      </c>
      <c r="BL45" s="82"/>
      <c r="BM45" s="82"/>
      <c r="BN45" s="82"/>
      <c r="BO45" s="82"/>
      <c r="BP45" s="82"/>
      <c r="BQ45" s="82"/>
      <c r="BR45" s="82"/>
      <c r="BS45" s="82"/>
      <c r="BT45" s="82"/>
      <c r="BU45" s="82"/>
      <c r="BV45" s="82"/>
      <c r="BW45" s="82"/>
      <c r="BX45" s="82"/>
      <c r="BY45" s="82"/>
      <c r="BZ45" s="82"/>
      <c r="CA45" s="82"/>
      <c r="CB45" s="82"/>
      <c r="CC45" s="82"/>
      <c r="CD45" s="82"/>
      <c r="CE45" s="82"/>
      <c r="CF45" s="82"/>
      <c r="CG45" s="82"/>
      <c r="CH45" s="82"/>
      <c r="CI45" s="82"/>
      <c r="CJ45" s="82"/>
      <c r="CK45" s="82"/>
      <c r="CL45" s="82"/>
      <c r="CM45" s="82"/>
      <c r="CN45" s="82"/>
      <c r="CO45" s="82"/>
      <c r="CP45" s="82"/>
      <c r="CQ45" s="82"/>
      <c r="CR45" s="82"/>
      <c r="CS45" s="82"/>
      <c r="CT45" s="82"/>
      <c r="CU45" s="82"/>
      <c r="CV45" s="82"/>
      <c r="CW45" s="82"/>
      <c r="CX45" s="82"/>
      <c r="CY45" s="82"/>
      <c r="CZ45" s="82"/>
      <c r="DA45" s="82"/>
      <c r="DB45" s="82"/>
      <c r="DC45" s="82"/>
      <c r="DD45" s="82"/>
      <c r="DE45" s="82"/>
      <c r="DF45" s="82"/>
      <c r="DG45" s="82"/>
    </row>
    <row r="46" spans="1:111" ht="15" customHeight="1">
      <c r="A46" s="161"/>
      <c r="B46" s="161"/>
      <c r="C46" s="161"/>
      <c r="D46" s="161"/>
      <c r="E46" s="161"/>
      <c r="F46" s="161"/>
      <c r="G46" s="161"/>
      <c r="H46" s="161"/>
      <c r="I46" s="161"/>
      <c r="J46" s="161"/>
      <c r="K46" s="161"/>
      <c r="L46" s="161"/>
      <c r="M46" s="161"/>
      <c r="N46" s="161"/>
      <c r="O46" s="161"/>
      <c r="P46" s="161"/>
      <c r="Q46" s="161"/>
      <c r="R46" s="161"/>
      <c r="S46" s="161"/>
      <c r="T46" s="161"/>
      <c r="U46" s="161"/>
      <c r="V46" s="161"/>
      <c r="W46" s="162"/>
      <c r="X46" s="162"/>
      <c r="Y46" s="162"/>
      <c r="Z46" s="162"/>
      <c r="AA46" s="162"/>
      <c r="AB46" s="162"/>
      <c r="AC46" s="162"/>
      <c r="AD46" s="162"/>
      <c r="AE46" s="162"/>
      <c r="AF46" s="162"/>
      <c r="AG46" s="162"/>
      <c r="AH46" s="162"/>
      <c r="AI46" s="162"/>
      <c r="AJ46" s="162"/>
      <c r="AK46" s="162"/>
      <c r="AL46" s="162"/>
      <c r="AM46" s="162"/>
      <c r="AN46" s="162"/>
      <c r="AO46" s="162"/>
      <c r="AP46" s="162"/>
      <c r="AQ46" s="162"/>
      <c r="AR46" s="162"/>
      <c r="AS46" s="162"/>
      <c r="AT46" s="162"/>
      <c r="AU46" s="162"/>
      <c r="AV46" s="162"/>
      <c r="AW46" s="162"/>
      <c r="AX46" s="162"/>
      <c r="AY46" s="162"/>
    </row>
    <row r="47" spans="1:111" ht="15" customHeight="1">
      <c r="A47" s="161"/>
      <c r="B47" s="161"/>
      <c r="C47" s="161"/>
      <c r="D47" s="161"/>
      <c r="E47" s="161"/>
      <c r="F47" s="161"/>
      <c r="G47" s="161"/>
      <c r="H47" s="161"/>
      <c r="I47" s="161"/>
      <c r="J47" s="161"/>
      <c r="K47" s="161"/>
      <c r="L47" s="161"/>
      <c r="M47" s="161"/>
      <c r="N47" s="161"/>
      <c r="O47" s="161"/>
      <c r="P47" s="161"/>
      <c r="Q47" s="161"/>
      <c r="R47" s="161"/>
      <c r="S47" s="161"/>
      <c r="T47" s="161"/>
      <c r="U47" s="161"/>
      <c r="V47" s="161"/>
      <c r="W47" s="162"/>
      <c r="X47" s="162"/>
      <c r="Y47" s="162"/>
      <c r="Z47" s="162"/>
      <c r="AA47" s="162"/>
      <c r="AB47" s="162"/>
      <c r="AC47" s="162"/>
      <c r="AD47" s="162"/>
      <c r="AE47" s="162"/>
      <c r="AF47" s="162"/>
      <c r="AG47" s="162"/>
      <c r="AH47" s="162"/>
      <c r="AI47" s="162"/>
      <c r="AJ47" s="162"/>
      <c r="AK47" s="162"/>
      <c r="AL47" s="162"/>
      <c r="AM47" s="162"/>
      <c r="AN47" s="162"/>
      <c r="AO47" s="162"/>
      <c r="AP47" s="162"/>
      <c r="AQ47" s="162"/>
      <c r="AR47" s="162"/>
      <c r="AS47" s="162"/>
      <c r="AT47" s="162"/>
      <c r="AU47" s="162"/>
      <c r="AV47" s="162"/>
      <c r="AW47" s="162"/>
      <c r="AX47" s="162"/>
      <c r="AY47" s="162"/>
    </row>
    <row r="48" spans="1:111" ht="15" customHeight="1">
      <c r="A48" s="161"/>
      <c r="B48" s="161"/>
      <c r="C48" s="161"/>
      <c r="D48" s="161"/>
      <c r="E48" s="161"/>
      <c r="F48" s="161"/>
      <c r="G48" s="161"/>
      <c r="H48" s="161"/>
      <c r="I48" s="161"/>
      <c r="J48" s="161"/>
      <c r="K48" s="161"/>
      <c r="L48" s="161"/>
      <c r="M48" s="161"/>
      <c r="N48" s="161"/>
      <c r="O48" s="161"/>
      <c r="P48" s="161"/>
      <c r="Q48" s="161"/>
      <c r="R48" s="161"/>
      <c r="S48" s="161"/>
      <c r="T48" s="161"/>
      <c r="U48" s="161"/>
      <c r="V48" s="161"/>
      <c r="W48" s="162"/>
      <c r="X48" s="162"/>
      <c r="Y48" s="162"/>
      <c r="Z48" s="162"/>
      <c r="AA48" s="162"/>
      <c r="AB48" s="162"/>
      <c r="AC48" s="162"/>
      <c r="AD48" s="162"/>
      <c r="AE48" s="162"/>
      <c r="AF48" s="162"/>
      <c r="AG48" s="162"/>
      <c r="AH48" s="162"/>
      <c r="AI48" s="162"/>
      <c r="AJ48" s="162"/>
      <c r="AK48" s="162"/>
      <c r="AL48" s="162"/>
      <c r="AM48" s="162"/>
      <c r="AN48" s="162"/>
      <c r="AO48" s="162"/>
      <c r="AP48" s="162"/>
      <c r="AQ48" s="162"/>
      <c r="AR48" s="162"/>
      <c r="AS48" s="162"/>
      <c r="AT48" s="162"/>
      <c r="AU48" s="162"/>
      <c r="AV48" s="162"/>
      <c r="AW48" s="162"/>
      <c r="AX48" s="162"/>
      <c r="AY48" s="162"/>
    </row>
    <row r="49" spans="1:51" ht="15" customHeight="1">
      <c r="A49" s="161"/>
      <c r="B49" s="161"/>
      <c r="C49" s="161"/>
      <c r="D49" s="161"/>
      <c r="E49" s="161"/>
      <c r="F49" s="161"/>
      <c r="G49" s="161"/>
      <c r="H49" s="161"/>
      <c r="I49" s="161"/>
      <c r="J49" s="161"/>
      <c r="K49" s="161"/>
      <c r="L49" s="161"/>
      <c r="M49" s="161"/>
      <c r="N49" s="161"/>
      <c r="O49" s="161"/>
      <c r="P49" s="161"/>
      <c r="Q49" s="161"/>
      <c r="R49" s="161"/>
      <c r="S49" s="161"/>
      <c r="T49" s="161"/>
      <c r="U49" s="161"/>
      <c r="V49" s="161"/>
      <c r="W49" s="162"/>
      <c r="X49" s="162"/>
      <c r="Y49" s="162"/>
      <c r="Z49" s="162"/>
      <c r="AA49" s="162"/>
      <c r="AB49" s="162"/>
      <c r="AC49" s="162"/>
      <c r="AD49" s="162"/>
      <c r="AE49" s="162"/>
      <c r="AF49" s="162"/>
      <c r="AG49" s="162"/>
      <c r="AH49" s="162"/>
      <c r="AI49" s="162"/>
      <c r="AJ49" s="162"/>
      <c r="AK49" s="162"/>
      <c r="AL49" s="162"/>
      <c r="AM49" s="162"/>
      <c r="AN49" s="162"/>
      <c r="AO49" s="162"/>
      <c r="AP49" s="162"/>
      <c r="AQ49" s="162"/>
      <c r="AR49" s="162"/>
      <c r="AS49" s="162"/>
      <c r="AT49" s="162"/>
      <c r="AU49" s="162"/>
      <c r="AV49" s="162"/>
      <c r="AW49" s="162"/>
      <c r="AX49" s="162"/>
      <c r="AY49" s="162"/>
    </row>
    <row r="50" spans="1:51" ht="15" customHeight="1">
      <c r="A50" s="161"/>
      <c r="B50" s="161"/>
      <c r="C50" s="161"/>
      <c r="D50" s="161"/>
      <c r="E50" s="161"/>
      <c r="F50" s="161"/>
      <c r="G50" s="161"/>
      <c r="H50" s="161"/>
      <c r="I50" s="161"/>
      <c r="J50" s="161"/>
      <c r="K50" s="161"/>
      <c r="L50" s="161"/>
      <c r="M50" s="161"/>
      <c r="N50" s="161"/>
      <c r="O50" s="161"/>
      <c r="P50" s="161"/>
      <c r="Q50" s="161"/>
      <c r="R50" s="161"/>
      <c r="S50" s="161"/>
      <c r="T50" s="161"/>
      <c r="U50" s="161"/>
      <c r="V50" s="161"/>
      <c r="W50" s="162"/>
      <c r="X50" s="162"/>
      <c r="Y50" s="162"/>
      <c r="Z50" s="162"/>
      <c r="AA50" s="162"/>
      <c r="AB50" s="162"/>
      <c r="AC50" s="162"/>
      <c r="AD50" s="162"/>
      <c r="AE50" s="162"/>
      <c r="AF50" s="162"/>
      <c r="AG50" s="162"/>
      <c r="AH50" s="162"/>
      <c r="AI50" s="162"/>
      <c r="AJ50" s="162"/>
      <c r="AK50" s="162"/>
      <c r="AL50" s="162"/>
      <c r="AM50" s="162"/>
      <c r="AN50" s="162"/>
      <c r="AO50" s="162"/>
      <c r="AP50" s="162"/>
      <c r="AQ50" s="162"/>
      <c r="AR50" s="162"/>
      <c r="AS50" s="162"/>
      <c r="AT50" s="162"/>
      <c r="AU50" s="162"/>
      <c r="AV50" s="162"/>
      <c r="AW50" s="162"/>
      <c r="AX50" s="162"/>
      <c r="AY50" s="162"/>
    </row>
    <row r="51" spans="1:51" ht="15" customHeight="1">
      <c r="A51" s="161"/>
      <c r="B51" s="161"/>
      <c r="C51" s="161"/>
      <c r="D51" s="161"/>
      <c r="E51" s="161"/>
      <c r="F51" s="161"/>
      <c r="G51" s="161"/>
      <c r="H51" s="161"/>
      <c r="I51" s="161"/>
      <c r="J51" s="161"/>
      <c r="K51" s="161"/>
      <c r="L51" s="161"/>
      <c r="M51" s="161"/>
      <c r="N51" s="161"/>
      <c r="O51" s="161"/>
      <c r="P51" s="161"/>
      <c r="Q51" s="161"/>
      <c r="R51" s="161"/>
      <c r="S51" s="161"/>
      <c r="T51" s="161"/>
      <c r="U51" s="161"/>
      <c r="V51" s="161"/>
      <c r="W51" s="162"/>
      <c r="X51" s="162"/>
      <c r="Y51" s="162"/>
      <c r="Z51" s="162"/>
      <c r="AA51" s="162"/>
      <c r="AB51" s="162"/>
      <c r="AC51" s="162"/>
      <c r="AD51" s="162"/>
      <c r="AE51" s="162"/>
      <c r="AF51" s="162"/>
      <c r="AG51" s="162"/>
      <c r="AH51" s="162"/>
      <c r="AI51" s="162"/>
      <c r="AJ51" s="162"/>
      <c r="AK51" s="162"/>
      <c r="AL51" s="162"/>
      <c r="AM51" s="162"/>
      <c r="AN51" s="162"/>
      <c r="AO51" s="162"/>
      <c r="AP51" s="162"/>
      <c r="AQ51" s="162"/>
      <c r="AR51" s="162"/>
      <c r="AS51" s="162"/>
      <c r="AT51" s="162"/>
      <c r="AU51" s="162"/>
      <c r="AV51" s="162"/>
      <c r="AW51" s="162"/>
      <c r="AX51" s="162"/>
      <c r="AY51" s="162"/>
    </row>
    <row r="52" spans="1:51" ht="15" customHeight="1">
      <c r="A52" s="161"/>
      <c r="B52" s="161"/>
      <c r="C52" s="161"/>
      <c r="D52" s="161"/>
      <c r="E52" s="161"/>
      <c r="F52" s="161"/>
      <c r="G52" s="161"/>
      <c r="H52" s="161"/>
      <c r="I52" s="161"/>
      <c r="J52" s="161"/>
      <c r="K52" s="161"/>
      <c r="L52" s="161"/>
      <c r="M52" s="161"/>
      <c r="N52" s="161"/>
      <c r="O52" s="161"/>
      <c r="P52" s="161"/>
      <c r="Q52" s="161"/>
      <c r="R52" s="161"/>
      <c r="S52" s="161"/>
      <c r="T52" s="161"/>
      <c r="U52" s="161"/>
      <c r="V52" s="161"/>
      <c r="W52" s="162"/>
      <c r="X52" s="162"/>
      <c r="Y52" s="162"/>
      <c r="Z52" s="162"/>
      <c r="AA52" s="162"/>
      <c r="AB52" s="162"/>
      <c r="AC52" s="162"/>
      <c r="AD52" s="162"/>
      <c r="AE52" s="162"/>
      <c r="AF52" s="162"/>
      <c r="AG52" s="162"/>
      <c r="AH52" s="162"/>
      <c r="AI52" s="162"/>
      <c r="AJ52" s="162"/>
      <c r="AK52" s="162"/>
      <c r="AL52" s="162"/>
      <c r="AM52" s="162"/>
      <c r="AN52" s="162"/>
      <c r="AO52" s="162"/>
      <c r="AP52" s="162"/>
      <c r="AQ52" s="162"/>
      <c r="AR52" s="162"/>
      <c r="AS52" s="162"/>
      <c r="AT52" s="162"/>
      <c r="AU52" s="162"/>
      <c r="AV52" s="162"/>
      <c r="AW52" s="162"/>
      <c r="AX52" s="162"/>
      <c r="AY52" s="162"/>
    </row>
    <row r="53" spans="1:51" ht="15" customHeight="1">
      <c r="A53" s="161"/>
      <c r="B53" s="161"/>
      <c r="C53" s="161"/>
      <c r="D53" s="161"/>
      <c r="E53" s="161"/>
      <c r="F53" s="161"/>
      <c r="G53" s="161"/>
      <c r="H53" s="161"/>
      <c r="I53" s="161"/>
      <c r="J53" s="161"/>
      <c r="K53" s="161"/>
      <c r="L53" s="161"/>
      <c r="M53" s="161"/>
      <c r="N53" s="161"/>
      <c r="O53" s="161"/>
      <c r="P53" s="161"/>
      <c r="Q53" s="161"/>
      <c r="R53" s="161"/>
      <c r="S53" s="161"/>
      <c r="T53" s="161"/>
      <c r="U53" s="161"/>
      <c r="V53" s="161"/>
      <c r="W53" s="162"/>
      <c r="X53" s="162"/>
      <c r="Y53" s="162"/>
      <c r="Z53" s="162"/>
      <c r="AA53" s="162"/>
      <c r="AB53" s="162"/>
      <c r="AC53" s="162"/>
      <c r="AD53" s="162"/>
      <c r="AE53" s="162"/>
      <c r="AF53" s="162"/>
      <c r="AG53" s="162"/>
      <c r="AH53" s="162"/>
      <c r="AI53" s="162"/>
      <c r="AJ53" s="162"/>
      <c r="AK53" s="162"/>
      <c r="AL53" s="162"/>
      <c r="AM53" s="162"/>
      <c r="AN53" s="162"/>
      <c r="AO53" s="162"/>
      <c r="AP53" s="162"/>
      <c r="AQ53" s="162"/>
      <c r="AR53" s="162"/>
      <c r="AS53" s="162"/>
      <c r="AT53" s="162"/>
      <c r="AU53" s="162"/>
      <c r="AV53" s="162"/>
      <c r="AW53" s="162"/>
      <c r="AX53" s="162"/>
      <c r="AY53" s="162"/>
    </row>
    <row r="54" spans="1:51" ht="15" customHeight="1">
      <c r="A54" s="161"/>
      <c r="B54" s="161"/>
      <c r="C54" s="161"/>
      <c r="D54" s="161"/>
      <c r="E54" s="161"/>
      <c r="F54" s="161"/>
      <c r="G54" s="161"/>
      <c r="H54" s="161"/>
      <c r="I54" s="161"/>
      <c r="J54" s="161"/>
      <c r="K54" s="161"/>
      <c r="L54" s="161"/>
      <c r="M54" s="161"/>
      <c r="N54" s="161"/>
      <c r="O54" s="161"/>
      <c r="P54" s="161"/>
      <c r="Q54" s="161"/>
      <c r="R54" s="161"/>
      <c r="S54" s="161"/>
      <c r="T54" s="161"/>
      <c r="U54" s="161"/>
      <c r="V54" s="161"/>
      <c r="W54" s="162"/>
      <c r="X54" s="162"/>
      <c r="Y54" s="162"/>
      <c r="Z54" s="162"/>
      <c r="AA54" s="162"/>
      <c r="AB54" s="162"/>
      <c r="AC54" s="162"/>
      <c r="AD54" s="162"/>
      <c r="AE54" s="162"/>
      <c r="AF54" s="162"/>
      <c r="AG54" s="162"/>
      <c r="AH54" s="162"/>
      <c r="AI54" s="162"/>
      <c r="AJ54" s="162"/>
      <c r="AK54" s="162"/>
      <c r="AL54" s="162"/>
      <c r="AM54" s="162"/>
      <c r="AN54" s="162"/>
      <c r="AO54" s="162"/>
      <c r="AP54" s="162"/>
      <c r="AQ54" s="162"/>
      <c r="AR54" s="162"/>
      <c r="AS54" s="162"/>
      <c r="AT54" s="162"/>
      <c r="AU54" s="162"/>
      <c r="AV54" s="162"/>
      <c r="AW54" s="162"/>
      <c r="AX54" s="162"/>
      <c r="AY54" s="162"/>
    </row>
    <row r="55" spans="1:51" ht="15" customHeight="1">
      <c r="A55" s="161"/>
      <c r="B55" s="161"/>
      <c r="C55" s="161"/>
      <c r="D55" s="161"/>
      <c r="E55" s="161"/>
      <c r="F55" s="161"/>
      <c r="G55" s="161"/>
      <c r="H55" s="161"/>
      <c r="I55" s="161"/>
      <c r="J55" s="161"/>
      <c r="K55" s="161"/>
      <c r="L55" s="161"/>
      <c r="M55" s="161"/>
      <c r="N55" s="161"/>
      <c r="O55" s="161"/>
      <c r="P55" s="161"/>
      <c r="Q55" s="161"/>
      <c r="R55" s="161"/>
      <c r="S55" s="161"/>
      <c r="T55" s="161"/>
      <c r="U55" s="161"/>
      <c r="V55" s="161"/>
      <c r="W55" s="162"/>
      <c r="X55" s="162"/>
      <c r="Y55" s="162"/>
      <c r="Z55" s="162"/>
      <c r="AA55" s="162"/>
      <c r="AB55" s="162"/>
      <c r="AC55" s="162"/>
      <c r="AD55" s="162"/>
      <c r="AE55" s="162"/>
      <c r="AF55" s="162"/>
      <c r="AG55" s="162"/>
      <c r="AH55" s="162"/>
      <c r="AI55" s="162"/>
      <c r="AJ55" s="162"/>
      <c r="AK55" s="162"/>
      <c r="AL55" s="162"/>
      <c r="AM55" s="162"/>
      <c r="AN55" s="162"/>
      <c r="AO55" s="162"/>
      <c r="AP55" s="162"/>
      <c r="AQ55" s="162"/>
      <c r="AR55" s="162"/>
      <c r="AS55" s="162"/>
      <c r="AT55" s="162"/>
      <c r="AU55" s="162"/>
      <c r="AV55" s="162"/>
      <c r="AW55" s="162"/>
      <c r="AX55" s="162"/>
      <c r="AY55" s="162"/>
    </row>
    <row r="56" spans="1:51" ht="15" customHeight="1">
      <c r="A56" s="161"/>
      <c r="B56" s="161"/>
      <c r="C56" s="161"/>
      <c r="D56" s="161"/>
      <c r="E56" s="161"/>
      <c r="F56" s="161"/>
      <c r="G56" s="161"/>
      <c r="H56" s="161"/>
      <c r="I56" s="161"/>
      <c r="J56" s="161"/>
      <c r="K56" s="161"/>
      <c r="L56" s="161"/>
      <c r="M56" s="161"/>
      <c r="N56" s="161"/>
      <c r="O56" s="161"/>
      <c r="P56" s="161"/>
      <c r="Q56" s="161"/>
      <c r="R56" s="161"/>
      <c r="S56" s="161"/>
      <c r="T56" s="161"/>
      <c r="U56" s="161"/>
      <c r="V56" s="161"/>
      <c r="W56" s="162"/>
      <c r="X56" s="162"/>
      <c r="Y56" s="162"/>
      <c r="Z56" s="162"/>
      <c r="AA56" s="162"/>
      <c r="AB56" s="162"/>
      <c r="AC56" s="162"/>
      <c r="AD56" s="162"/>
      <c r="AE56" s="162"/>
      <c r="AF56" s="162"/>
      <c r="AG56" s="162"/>
      <c r="AH56" s="162"/>
      <c r="AI56" s="162"/>
      <c r="AJ56" s="162"/>
      <c r="AK56" s="162"/>
      <c r="AL56" s="162"/>
      <c r="AM56" s="162"/>
      <c r="AN56" s="162"/>
      <c r="AO56" s="162"/>
      <c r="AP56" s="162"/>
      <c r="AQ56" s="162"/>
      <c r="AR56" s="162"/>
      <c r="AS56" s="162"/>
      <c r="AT56" s="162"/>
      <c r="AU56" s="162"/>
      <c r="AV56" s="162"/>
      <c r="AW56" s="162"/>
      <c r="AX56" s="162"/>
      <c r="AY56" s="162"/>
    </row>
    <row r="57" spans="1:51" ht="15" customHeight="1">
      <c r="A57" s="161"/>
      <c r="B57" s="161"/>
      <c r="C57" s="161"/>
      <c r="D57" s="161"/>
      <c r="E57" s="161"/>
      <c r="F57" s="161"/>
      <c r="G57" s="161"/>
      <c r="H57" s="161"/>
      <c r="I57" s="161"/>
      <c r="J57" s="161"/>
      <c r="K57" s="161"/>
      <c r="L57" s="161"/>
      <c r="M57" s="161"/>
      <c r="N57" s="161"/>
      <c r="O57" s="161"/>
      <c r="P57" s="161"/>
      <c r="Q57" s="161"/>
      <c r="R57" s="161"/>
      <c r="S57" s="161"/>
      <c r="T57" s="161"/>
      <c r="U57" s="161"/>
      <c r="V57" s="161"/>
      <c r="W57" s="162"/>
      <c r="X57" s="162"/>
      <c r="Y57" s="162"/>
      <c r="Z57" s="162"/>
      <c r="AA57" s="162"/>
      <c r="AB57" s="162"/>
      <c r="AC57" s="162"/>
      <c r="AD57" s="162"/>
      <c r="AE57" s="162"/>
      <c r="AF57" s="162"/>
      <c r="AG57" s="162"/>
      <c r="AH57" s="162"/>
      <c r="AI57" s="162"/>
      <c r="AJ57" s="162"/>
      <c r="AK57" s="162"/>
      <c r="AL57" s="162"/>
      <c r="AM57" s="162"/>
      <c r="AN57" s="162"/>
      <c r="AO57" s="162"/>
      <c r="AP57" s="162"/>
      <c r="AQ57" s="162"/>
      <c r="AR57" s="162"/>
      <c r="AS57" s="162"/>
      <c r="AT57" s="162"/>
      <c r="AU57" s="162"/>
      <c r="AV57" s="162"/>
      <c r="AW57" s="162"/>
      <c r="AX57" s="162"/>
      <c r="AY57" s="162"/>
    </row>
    <row r="58" spans="1:51" ht="15" customHeight="1">
      <c r="A58" s="161"/>
      <c r="B58" s="161"/>
      <c r="C58" s="161"/>
      <c r="D58" s="161"/>
      <c r="E58" s="161"/>
      <c r="F58" s="161"/>
      <c r="G58" s="161"/>
      <c r="H58" s="161"/>
      <c r="I58" s="161"/>
      <c r="J58" s="161"/>
      <c r="K58" s="161"/>
      <c r="L58" s="161"/>
      <c r="M58" s="161"/>
      <c r="N58" s="161"/>
      <c r="O58" s="161"/>
      <c r="P58" s="161"/>
      <c r="Q58" s="161"/>
      <c r="R58" s="161"/>
      <c r="S58" s="161"/>
      <c r="T58" s="161"/>
      <c r="U58" s="161"/>
      <c r="V58" s="161"/>
      <c r="W58" s="162"/>
      <c r="X58" s="162"/>
      <c r="Y58" s="162"/>
      <c r="Z58" s="162"/>
      <c r="AA58" s="162"/>
      <c r="AB58" s="162"/>
      <c r="AC58" s="162"/>
      <c r="AD58" s="162"/>
      <c r="AE58" s="162"/>
      <c r="AF58" s="162"/>
      <c r="AG58" s="162"/>
      <c r="AH58" s="162"/>
      <c r="AI58" s="162"/>
      <c r="AJ58" s="162"/>
      <c r="AK58" s="162"/>
      <c r="AL58" s="162"/>
      <c r="AM58" s="162"/>
      <c r="AN58" s="162"/>
      <c r="AO58" s="162"/>
      <c r="AP58" s="162"/>
      <c r="AQ58" s="162"/>
      <c r="AR58" s="162"/>
      <c r="AS58" s="162"/>
      <c r="AT58" s="162"/>
      <c r="AU58" s="162"/>
      <c r="AV58" s="162"/>
      <c r="AW58" s="162"/>
      <c r="AX58" s="162"/>
      <c r="AY58" s="162"/>
    </row>
    <row r="59" spans="1:51" ht="15" customHeight="1">
      <c r="A59" s="161"/>
      <c r="B59" s="161"/>
      <c r="C59" s="161"/>
      <c r="D59" s="161"/>
      <c r="E59" s="161"/>
      <c r="F59" s="161"/>
      <c r="G59" s="161"/>
      <c r="H59" s="161"/>
      <c r="I59" s="161"/>
      <c r="J59" s="161"/>
      <c r="K59" s="161"/>
      <c r="L59" s="161"/>
      <c r="M59" s="161"/>
      <c r="N59" s="161"/>
      <c r="O59" s="161"/>
      <c r="P59" s="161"/>
      <c r="Q59" s="161"/>
      <c r="R59" s="161"/>
      <c r="S59" s="161"/>
      <c r="T59" s="161"/>
      <c r="U59" s="161"/>
      <c r="V59" s="161"/>
      <c r="W59" s="162"/>
      <c r="X59" s="162"/>
      <c r="Y59" s="162"/>
      <c r="Z59" s="162"/>
      <c r="AA59" s="162"/>
      <c r="AB59" s="162"/>
      <c r="AC59" s="162"/>
      <c r="AD59" s="162"/>
      <c r="AE59" s="162"/>
      <c r="AF59" s="162"/>
      <c r="AG59" s="162"/>
      <c r="AH59" s="162"/>
      <c r="AI59" s="162"/>
      <c r="AJ59" s="162"/>
      <c r="AK59" s="162"/>
      <c r="AL59" s="162"/>
      <c r="AM59" s="162"/>
      <c r="AN59" s="162"/>
      <c r="AO59" s="162"/>
      <c r="AP59" s="162"/>
      <c r="AQ59" s="162"/>
      <c r="AR59" s="162"/>
      <c r="AS59" s="162"/>
      <c r="AT59" s="162"/>
      <c r="AU59" s="162"/>
      <c r="AV59" s="162"/>
      <c r="AW59" s="162"/>
      <c r="AX59" s="162"/>
      <c r="AY59" s="162"/>
    </row>
    <row r="60" spans="1:51" ht="15" customHeight="1">
      <c r="A60" s="161"/>
      <c r="B60" s="161"/>
      <c r="C60" s="161"/>
      <c r="D60" s="161"/>
      <c r="E60" s="161"/>
      <c r="F60" s="161"/>
      <c r="G60" s="161"/>
      <c r="H60" s="161"/>
      <c r="I60" s="161"/>
      <c r="J60" s="161"/>
      <c r="K60" s="161"/>
      <c r="L60" s="161"/>
      <c r="M60" s="161"/>
      <c r="N60" s="161"/>
      <c r="O60" s="161"/>
      <c r="P60" s="161"/>
      <c r="Q60" s="161"/>
      <c r="R60" s="161"/>
      <c r="S60" s="161"/>
      <c r="T60" s="161"/>
      <c r="U60" s="161"/>
      <c r="V60" s="161"/>
      <c r="W60" s="162"/>
      <c r="X60" s="162"/>
      <c r="Y60" s="162"/>
      <c r="Z60" s="162"/>
      <c r="AA60" s="162"/>
      <c r="AB60" s="162"/>
      <c r="AC60" s="162"/>
      <c r="AD60" s="162"/>
      <c r="AE60" s="162"/>
      <c r="AF60" s="162"/>
      <c r="AG60" s="162"/>
      <c r="AH60" s="162"/>
      <c r="AI60" s="162"/>
      <c r="AJ60" s="162"/>
      <c r="AK60" s="162"/>
      <c r="AL60" s="162"/>
      <c r="AM60" s="162"/>
      <c r="AN60" s="162"/>
      <c r="AO60" s="162"/>
      <c r="AP60" s="162"/>
      <c r="AQ60" s="162"/>
      <c r="AR60" s="162"/>
      <c r="AS60" s="162"/>
      <c r="AT60" s="162"/>
      <c r="AU60" s="162"/>
      <c r="AV60" s="162"/>
      <c r="AW60" s="162"/>
      <c r="AX60" s="162"/>
      <c r="AY60" s="162"/>
    </row>
    <row r="61" spans="1:51" ht="15" customHeight="1">
      <c r="A61" s="161"/>
      <c r="B61" s="161"/>
      <c r="C61" s="161"/>
      <c r="D61" s="161"/>
      <c r="E61" s="161"/>
      <c r="F61" s="161"/>
      <c r="G61" s="161"/>
      <c r="H61" s="161"/>
      <c r="I61" s="161"/>
      <c r="J61" s="161"/>
      <c r="K61" s="161"/>
      <c r="L61" s="161"/>
      <c r="M61" s="161"/>
      <c r="N61" s="161"/>
      <c r="O61" s="161"/>
      <c r="P61" s="161"/>
      <c r="Q61" s="161"/>
      <c r="R61" s="161"/>
      <c r="S61" s="161"/>
      <c r="T61" s="161"/>
      <c r="U61" s="161"/>
      <c r="V61" s="161"/>
      <c r="W61" s="162"/>
      <c r="X61" s="162"/>
      <c r="Y61" s="162"/>
      <c r="Z61" s="162"/>
      <c r="AA61" s="162"/>
      <c r="AB61" s="162"/>
      <c r="AC61" s="162"/>
      <c r="AD61" s="162"/>
      <c r="AE61" s="162"/>
      <c r="AF61" s="162"/>
      <c r="AG61" s="162"/>
      <c r="AH61" s="162"/>
      <c r="AI61" s="162"/>
      <c r="AJ61" s="162"/>
      <c r="AK61" s="162"/>
      <c r="AL61" s="162"/>
      <c r="AM61" s="162"/>
      <c r="AN61" s="162"/>
      <c r="AO61" s="162"/>
      <c r="AP61" s="162"/>
      <c r="AQ61" s="162"/>
      <c r="AR61" s="162"/>
      <c r="AS61" s="162"/>
      <c r="AT61" s="162"/>
      <c r="AU61" s="162"/>
      <c r="AV61" s="162"/>
      <c r="AW61" s="162"/>
      <c r="AX61" s="162"/>
      <c r="AY61" s="162"/>
    </row>
    <row r="62" spans="1:51" ht="15" customHeight="1">
      <c r="A62" s="161"/>
      <c r="B62" s="161"/>
      <c r="C62" s="161"/>
      <c r="D62" s="161"/>
      <c r="E62" s="161"/>
      <c r="F62" s="161"/>
      <c r="G62" s="161"/>
      <c r="H62" s="161"/>
      <c r="I62" s="161"/>
      <c r="J62" s="161"/>
      <c r="K62" s="161"/>
      <c r="L62" s="161"/>
      <c r="M62" s="161"/>
      <c r="N62" s="161"/>
      <c r="O62" s="161"/>
      <c r="P62" s="161"/>
      <c r="Q62" s="161"/>
      <c r="R62" s="161"/>
      <c r="S62" s="161"/>
      <c r="T62" s="161"/>
      <c r="U62" s="161"/>
      <c r="V62" s="161"/>
      <c r="W62" s="162"/>
      <c r="X62" s="162"/>
      <c r="Y62" s="162"/>
      <c r="Z62" s="162"/>
      <c r="AA62" s="162"/>
      <c r="AB62" s="162"/>
      <c r="AC62" s="162"/>
      <c r="AD62" s="162"/>
      <c r="AE62" s="162"/>
      <c r="AF62" s="162"/>
      <c r="AG62" s="162"/>
      <c r="AH62" s="162"/>
      <c r="AI62" s="162"/>
      <c r="AJ62" s="162"/>
      <c r="AK62" s="162"/>
      <c r="AL62" s="162"/>
      <c r="AM62" s="162"/>
      <c r="AN62" s="162"/>
      <c r="AO62" s="162"/>
      <c r="AP62" s="162"/>
      <c r="AQ62" s="162"/>
      <c r="AR62" s="162"/>
      <c r="AS62" s="162"/>
      <c r="AT62" s="162"/>
      <c r="AU62" s="162"/>
      <c r="AV62" s="162"/>
      <c r="AW62" s="162"/>
      <c r="AX62" s="162"/>
      <c r="AY62" s="162"/>
    </row>
    <row r="63" spans="1:51" ht="15" customHeight="1">
      <c r="A63" s="161"/>
      <c r="B63" s="161"/>
      <c r="C63" s="161"/>
      <c r="D63" s="161"/>
      <c r="E63" s="161"/>
      <c r="F63" s="161"/>
      <c r="G63" s="161"/>
      <c r="H63" s="161"/>
      <c r="I63" s="161"/>
      <c r="J63" s="161"/>
      <c r="K63" s="161"/>
      <c r="L63" s="161"/>
      <c r="M63" s="161"/>
      <c r="N63" s="161"/>
      <c r="O63" s="161"/>
      <c r="P63" s="161"/>
      <c r="Q63" s="161"/>
      <c r="R63" s="161"/>
      <c r="S63" s="161"/>
      <c r="T63" s="161"/>
      <c r="U63" s="161"/>
      <c r="V63" s="161"/>
      <c r="W63" s="162"/>
      <c r="X63" s="162"/>
      <c r="Y63" s="162"/>
      <c r="Z63" s="162"/>
      <c r="AA63" s="162"/>
      <c r="AB63" s="162"/>
      <c r="AC63" s="162"/>
      <c r="AD63" s="162"/>
      <c r="AE63" s="162"/>
      <c r="AF63" s="162"/>
      <c r="AG63" s="162"/>
      <c r="AH63" s="162"/>
      <c r="AI63" s="162"/>
      <c r="AJ63" s="162"/>
      <c r="AK63" s="162"/>
      <c r="AL63" s="162"/>
      <c r="AM63" s="162"/>
      <c r="AN63" s="162"/>
      <c r="AO63" s="162"/>
      <c r="AP63" s="162"/>
      <c r="AQ63" s="162"/>
      <c r="AR63" s="162"/>
      <c r="AS63" s="162"/>
      <c r="AT63" s="162"/>
      <c r="AU63" s="162"/>
      <c r="AV63" s="162"/>
      <c r="AW63" s="162"/>
      <c r="AX63" s="162"/>
      <c r="AY63" s="162"/>
    </row>
    <row r="64" spans="1:51" ht="15" customHeight="1">
      <c r="A64" s="161"/>
      <c r="B64" s="161"/>
      <c r="C64" s="161"/>
      <c r="D64" s="161"/>
      <c r="E64" s="161"/>
      <c r="F64" s="161"/>
      <c r="G64" s="161"/>
      <c r="H64" s="161"/>
      <c r="I64" s="161"/>
      <c r="J64" s="161"/>
      <c r="K64" s="161"/>
      <c r="L64" s="161"/>
      <c r="M64" s="161"/>
      <c r="N64" s="161"/>
      <c r="O64" s="161"/>
      <c r="P64" s="161"/>
      <c r="Q64" s="161"/>
      <c r="R64" s="161"/>
      <c r="S64" s="161"/>
      <c r="T64" s="161"/>
      <c r="U64" s="161"/>
      <c r="V64" s="161"/>
      <c r="W64" s="162"/>
      <c r="X64" s="162"/>
      <c r="Y64" s="162"/>
      <c r="Z64" s="162"/>
      <c r="AA64" s="162"/>
      <c r="AB64" s="162"/>
      <c r="AC64" s="162"/>
      <c r="AD64" s="162"/>
      <c r="AE64" s="162"/>
      <c r="AF64" s="162"/>
      <c r="AG64" s="162"/>
      <c r="AH64" s="162"/>
      <c r="AI64" s="162"/>
      <c r="AJ64" s="162"/>
      <c r="AK64" s="162"/>
      <c r="AL64" s="162"/>
      <c r="AM64" s="162"/>
      <c r="AN64" s="162"/>
      <c r="AO64" s="162"/>
      <c r="AP64" s="162"/>
      <c r="AQ64" s="162"/>
      <c r="AR64" s="162"/>
      <c r="AS64" s="162"/>
      <c r="AT64" s="162"/>
      <c r="AU64" s="162"/>
      <c r="AV64" s="162"/>
      <c r="AW64" s="162"/>
      <c r="AX64" s="162"/>
      <c r="AY64" s="162"/>
    </row>
    <row r="65" spans="1:51" ht="15" customHeight="1">
      <c r="A65" s="161"/>
      <c r="B65" s="161"/>
      <c r="C65" s="161"/>
      <c r="D65" s="161"/>
      <c r="E65" s="161"/>
      <c r="F65" s="161"/>
      <c r="G65" s="161"/>
      <c r="H65" s="161"/>
      <c r="I65" s="161"/>
      <c r="J65" s="161"/>
      <c r="K65" s="161"/>
      <c r="L65" s="161"/>
      <c r="M65" s="161"/>
      <c r="N65" s="161"/>
      <c r="O65" s="161"/>
      <c r="P65" s="161"/>
      <c r="Q65" s="161"/>
      <c r="R65" s="161"/>
      <c r="S65" s="161"/>
      <c r="T65" s="161"/>
      <c r="U65" s="161"/>
      <c r="V65" s="161"/>
      <c r="W65" s="162"/>
      <c r="X65" s="162"/>
      <c r="Y65" s="162"/>
      <c r="Z65" s="162"/>
      <c r="AA65" s="162"/>
      <c r="AB65" s="162"/>
      <c r="AC65" s="162"/>
      <c r="AD65" s="162"/>
      <c r="AE65" s="162"/>
      <c r="AF65" s="162"/>
      <c r="AG65" s="162"/>
      <c r="AH65" s="162"/>
      <c r="AI65" s="162"/>
      <c r="AJ65" s="162"/>
      <c r="AK65" s="162"/>
      <c r="AL65" s="162"/>
      <c r="AM65" s="162"/>
      <c r="AN65" s="162"/>
      <c r="AO65" s="162"/>
      <c r="AP65" s="162"/>
      <c r="AQ65" s="162"/>
      <c r="AR65" s="162"/>
      <c r="AS65" s="162"/>
      <c r="AT65" s="162"/>
      <c r="AU65" s="162"/>
      <c r="AV65" s="162"/>
      <c r="AW65" s="162"/>
      <c r="AX65" s="162"/>
      <c r="AY65" s="162"/>
    </row>
    <row r="66" spans="1:51" ht="15" customHeight="1">
      <c r="A66" s="161"/>
      <c r="B66" s="161"/>
      <c r="C66" s="161"/>
      <c r="D66" s="161"/>
      <c r="E66" s="161"/>
      <c r="F66" s="161"/>
      <c r="G66" s="161"/>
      <c r="H66" s="161"/>
      <c r="I66" s="161"/>
      <c r="J66" s="161"/>
      <c r="K66" s="161"/>
      <c r="L66" s="161"/>
      <c r="M66" s="161"/>
      <c r="N66" s="161"/>
      <c r="O66" s="161"/>
      <c r="P66" s="161"/>
      <c r="Q66" s="161"/>
      <c r="R66" s="161"/>
      <c r="S66" s="161"/>
      <c r="T66" s="161"/>
      <c r="U66" s="161"/>
      <c r="V66" s="161"/>
      <c r="W66" s="162"/>
      <c r="X66" s="162"/>
      <c r="Y66" s="162"/>
      <c r="Z66" s="162"/>
      <c r="AA66" s="162"/>
      <c r="AB66" s="162"/>
      <c r="AC66" s="162"/>
      <c r="AD66" s="162"/>
      <c r="AE66" s="162"/>
      <c r="AF66" s="162"/>
      <c r="AG66" s="162"/>
      <c r="AH66" s="162"/>
      <c r="AI66" s="162"/>
      <c r="AJ66" s="162"/>
      <c r="AK66" s="162"/>
      <c r="AL66" s="162"/>
      <c r="AM66" s="162"/>
      <c r="AN66" s="162"/>
      <c r="AO66" s="162"/>
      <c r="AP66" s="162"/>
      <c r="AQ66" s="162"/>
      <c r="AR66" s="162"/>
      <c r="AS66" s="162"/>
      <c r="AT66" s="162"/>
      <c r="AU66" s="162"/>
      <c r="AV66" s="162"/>
      <c r="AW66" s="162"/>
      <c r="AX66" s="162"/>
      <c r="AY66" s="162"/>
    </row>
    <row r="67" spans="1:51" ht="15" customHeight="1">
      <c r="A67" s="161"/>
      <c r="B67" s="161"/>
      <c r="C67" s="161"/>
      <c r="D67" s="161"/>
      <c r="E67" s="161"/>
      <c r="F67" s="161"/>
      <c r="G67" s="161"/>
      <c r="H67" s="161"/>
      <c r="I67" s="161"/>
      <c r="J67" s="161"/>
      <c r="K67" s="161"/>
      <c r="L67" s="161"/>
      <c r="M67" s="161"/>
      <c r="N67" s="161"/>
      <c r="O67" s="161"/>
      <c r="P67" s="161"/>
      <c r="Q67" s="161"/>
      <c r="R67" s="161"/>
      <c r="S67" s="161"/>
      <c r="T67" s="161"/>
      <c r="U67" s="161"/>
      <c r="V67" s="161"/>
      <c r="W67" s="162"/>
      <c r="X67" s="162"/>
      <c r="Y67" s="162"/>
      <c r="Z67" s="162"/>
      <c r="AA67" s="162"/>
      <c r="AB67" s="162"/>
      <c r="AC67" s="162"/>
      <c r="AD67" s="162"/>
      <c r="AE67" s="162"/>
      <c r="AF67" s="162"/>
      <c r="AG67" s="162"/>
      <c r="AH67" s="162"/>
      <c r="AI67" s="162"/>
      <c r="AJ67" s="162"/>
      <c r="AK67" s="162"/>
      <c r="AL67" s="162"/>
      <c r="AM67" s="162"/>
      <c r="AN67" s="162"/>
      <c r="AO67" s="162"/>
      <c r="AP67" s="162"/>
      <c r="AQ67" s="162"/>
      <c r="AR67" s="162"/>
      <c r="AS67" s="162"/>
      <c r="AT67" s="162"/>
      <c r="AU67" s="162"/>
      <c r="AV67" s="162"/>
      <c r="AW67" s="162"/>
      <c r="AX67" s="162"/>
      <c r="AY67" s="162"/>
    </row>
    <row r="68" spans="1:51" ht="15" customHeight="1">
      <c r="A68" s="161"/>
      <c r="B68" s="161"/>
      <c r="C68" s="161"/>
      <c r="D68" s="161"/>
      <c r="E68" s="161"/>
      <c r="F68" s="161"/>
      <c r="G68" s="161"/>
      <c r="H68" s="161"/>
      <c r="I68" s="161"/>
      <c r="J68" s="161"/>
      <c r="K68" s="161"/>
      <c r="L68" s="161"/>
      <c r="M68" s="161"/>
      <c r="N68" s="161"/>
      <c r="O68" s="161"/>
      <c r="P68" s="161"/>
      <c r="Q68" s="161"/>
      <c r="R68" s="161"/>
      <c r="S68" s="161"/>
      <c r="T68" s="161"/>
      <c r="U68" s="161"/>
      <c r="V68" s="161"/>
      <c r="W68" s="162"/>
      <c r="X68" s="162"/>
      <c r="Y68" s="162"/>
      <c r="Z68" s="162"/>
      <c r="AA68" s="162"/>
      <c r="AB68" s="162"/>
      <c r="AC68" s="162"/>
      <c r="AD68" s="162"/>
      <c r="AE68" s="162"/>
      <c r="AF68" s="162"/>
      <c r="AG68" s="162"/>
      <c r="AH68" s="162"/>
      <c r="AI68" s="162"/>
      <c r="AJ68" s="162"/>
      <c r="AK68" s="162"/>
      <c r="AL68" s="162"/>
      <c r="AM68" s="162"/>
      <c r="AN68" s="162"/>
      <c r="AO68" s="162"/>
      <c r="AP68" s="162"/>
      <c r="AQ68" s="162"/>
      <c r="AR68" s="162"/>
      <c r="AS68" s="162"/>
      <c r="AT68" s="162"/>
      <c r="AU68" s="162"/>
      <c r="AV68" s="162"/>
      <c r="AW68" s="162"/>
      <c r="AX68" s="162"/>
      <c r="AY68" s="162"/>
    </row>
    <row r="69" spans="1:51" ht="15" customHeight="1">
      <c r="A69" s="161"/>
      <c r="B69" s="161"/>
      <c r="C69" s="161"/>
      <c r="D69" s="161"/>
      <c r="E69" s="161"/>
      <c r="F69" s="161"/>
      <c r="G69" s="161"/>
      <c r="H69" s="161"/>
      <c r="I69" s="161"/>
      <c r="J69" s="161"/>
      <c r="K69" s="161"/>
      <c r="L69" s="161"/>
      <c r="M69" s="161"/>
      <c r="N69" s="161"/>
      <c r="O69" s="161"/>
      <c r="P69" s="161"/>
      <c r="Q69" s="161"/>
      <c r="R69" s="161"/>
      <c r="S69" s="161"/>
      <c r="T69" s="161"/>
      <c r="U69" s="161"/>
      <c r="V69" s="161"/>
      <c r="W69" s="162"/>
      <c r="X69" s="162"/>
      <c r="Y69" s="162"/>
      <c r="Z69" s="162"/>
      <c r="AA69" s="162"/>
      <c r="AB69" s="162"/>
      <c r="AC69" s="162"/>
      <c r="AD69" s="162"/>
      <c r="AE69" s="162"/>
      <c r="AF69" s="162"/>
      <c r="AG69" s="162"/>
      <c r="AH69" s="162"/>
      <c r="AI69" s="162"/>
      <c r="AJ69" s="162"/>
      <c r="AK69" s="162"/>
      <c r="AL69" s="162"/>
      <c r="AM69" s="162"/>
      <c r="AN69" s="162"/>
      <c r="AO69" s="162"/>
      <c r="AP69" s="162"/>
      <c r="AQ69" s="162"/>
      <c r="AR69" s="162"/>
      <c r="AS69" s="162"/>
      <c r="AT69" s="162"/>
      <c r="AU69" s="162"/>
      <c r="AV69" s="162"/>
      <c r="AW69" s="162"/>
      <c r="AX69" s="162"/>
      <c r="AY69" s="162"/>
    </row>
    <row r="70" spans="1:51" ht="15" customHeight="1">
      <c r="A70" s="161"/>
      <c r="B70" s="161"/>
      <c r="C70" s="161"/>
      <c r="D70" s="161"/>
      <c r="E70" s="161"/>
      <c r="F70" s="161"/>
      <c r="G70" s="161"/>
      <c r="H70" s="161"/>
      <c r="I70" s="161"/>
      <c r="J70" s="161"/>
      <c r="K70" s="161"/>
      <c r="L70" s="161"/>
      <c r="M70" s="161"/>
      <c r="N70" s="161"/>
      <c r="O70" s="161"/>
      <c r="P70" s="161"/>
      <c r="Q70" s="161"/>
      <c r="R70" s="161"/>
      <c r="S70" s="161"/>
      <c r="T70" s="161"/>
      <c r="U70" s="161"/>
      <c r="V70" s="161"/>
      <c r="W70" s="162"/>
      <c r="X70" s="162"/>
      <c r="Y70" s="162"/>
      <c r="Z70" s="162"/>
      <c r="AA70" s="162"/>
      <c r="AB70" s="162"/>
      <c r="AC70" s="162"/>
      <c r="AD70" s="162"/>
      <c r="AE70" s="162"/>
      <c r="AF70" s="162"/>
      <c r="AG70" s="162"/>
      <c r="AH70" s="162"/>
      <c r="AI70" s="162"/>
      <c r="AJ70" s="162"/>
      <c r="AK70" s="162"/>
      <c r="AL70" s="162"/>
      <c r="AM70" s="162"/>
      <c r="AN70" s="162"/>
      <c r="AO70" s="162"/>
      <c r="AP70" s="162"/>
      <c r="AQ70" s="162"/>
      <c r="AR70" s="162"/>
      <c r="AS70" s="162"/>
      <c r="AT70" s="162"/>
      <c r="AU70" s="162"/>
      <c r="AV70" s="162"/>
      <c r="AW70" s="162"/>
      <c r="AX70" s="162"/>
      <c r="AY70" s="162"/>
    </row>
    <row r="71" spans="1:51" ht="15" customHeight="1">
      <c r="D71" s="161"/>
      <c r="E71" s="161"/>
      <c r="F71" s="161"/>
      <c r="G71" s="161"/>
      <c r="H71" s="161"/>
      <c r="I71" s="161"/>
      <c r="J71" s="161"/>
      <c r="K71" s="161"/>
      <c r="L71" s="161"/>
      <c r="M71" s="161"/>
      <c r="N71" s="161"/>
      <c r="O71" s="161"/>
      <c r="P71" s="161"/>
      <c r="Q71" s="161"/>
      <c r="R71" s="161"/>
      <c r="S71" s="161"/>
      <c r="T71" s="161"/>
      <c r="U71" s="161"/>
      <c r="V71" s="161"/>
      <c r="W71" s="162"/>
      <c r="X71" s="162"/>
      <c r="Y71" s="162"/>
      <c r="Z71" s="162"/>
      <c r="AA71" s="162"/>
      <c r="AB71" s="162"/>
      <c r="AC71" s="162"/>
      <c r="AD71" s="162"/>
      <c r="AE71" s="162"/>
      <c r="AF71" s="162"/>
      <c r="AG71" s="162"/>
      <c r="AH71" s="162"/>
      <c r="AI71" s="162"/>
      <c r="AJ71" s="162"/>
      <c r="AK71" s="162"/>
      <c r="AL71" s="162"/>
      <c r="AM71" s="162"/>
      <c r="AN71" s="162"/>
      <c r="AO71" s="162"/>
      <c r="AP71" s="162"/>
      <c r="AQ71" s="162"/>
      <c r="AR71" s="162"/>
      <c r="AS71" s="162"/>
      <c r="AT71" s="162"/>
      <c r="AU71" s="162"/>
      <c r="AV71" s="162"/>
      <c r="AW71" s="162"/>
      <c r="AX71" s="162"/>
      <c r="AY71" s="162"/>
    </row>
    <row r="72" spans="1:51" ht="15" customHeight="1">
      <c r="D72" s="161"/>
      <c r="E72" s="161"/>
      <c r="F72" s="161"/>
      <c r="G72" s="161"/>
      <c r="H72" s="161"/>
      <c r="I72" s="161"/>
      <c r="J72" s="161"/>
      <c r="K72" s="161"/>
      <c r="L72" s="161"/>
      <c r="M72" s="161"/>
      <c r="N72" s="161"/>
      <c r="O72" s="161"/>
      <c r="P72" s="161"/>
      <c r="Q72" s="161"/>
      <c r="R72" s="161"/>
      <c r="S72" s="161"/>
      <c r="T72" s="161"/>
      <c r="U72" s="161"/>
      <c r="V72" s="161"/>
      <c r="W72" s="162"/>
      <c r="X72" s="162"/>
      <c r="Y72" s="162"/>
      <c r="Z72" s="162"/>
      <c r="AA72" s="162"/>
      <c r="AB72" s="162"/>
      <c r="AC72" s="162"/>
      <c r="AD72" s="162"/>
      <c r="AE72" s="162"/>
      <c r="AF72" s="162"/>
      <c r="AG72" s="162"/>
      <c r="AH72" s="162"/>
      <c r="AI72" s="162"/>
      <c r="AJ72" s="162"/>
      <c r="AK72" s="162"/>
      <c r="AL72" s="162"/>
      <c r="AM72" s="162"/>
      <c r="AN72" s="162"/>
      <c r="AO72" s="162"/>
      <c r="AP72" s="162"/>
      <c r="AQ72" s="162"/>
      <c r="AR72" s="162"/>
      <c r="AS72" s="162"/>
      <c r="AT72" s="162"/>
      <c r="AU72" s="162"/>
      <c r="AV72" s="162"/>
      <c r="AW72" s="162"/>
      <c r="AX72" s="162"/>
      <c r="AY72" s="162"/>
    </row>
    <row r="73" spans="1:51" ht="15" customHeight="1">
      <c r="D73" s="161"/>
      <c r="E73" s="161"/>
      <c r="F73" s="161"/>
      <c r="G73" s="161"/>
      <c r="H73" s="161"/>
      <c r="I73" s="161"/>
      <c r="J73" s="161"/>
      <c r="K73" s="161"/>
      <c r="L73" s="161"/>
      <c r="M73" s="161"/>
      <c r="N73" s="161"/>
      <c r="O73" s="161"/>
      <c r="P73" s="161"/>
      <c r="Q73" s="161"/>
      <c r="R73" s="161"/>
      <c r="S73" s="161"/>
      <c r="T73" s="161"/>
      <c r="U73" s="161"/>
      <c r="V73" s="161"/>
      <c r="W73" s="162"/>
      <c r="X73" s="162"/>
      <c r="Y73" s="162"/>
      <c r="Z73" s="162"/>
      <c r="AA73" s="162"/>
      <c r="AB73" s="162"/>
      <c r="AC73" s="162"/>
      <c r="AD73" s="162"/>
      <c r="AE73" s="162"/>
      <c r="AF73" s="162"/>
      <c r="AG73" s="162"/>
      <c r="AH73" s="162"/>
      <c r="AI73" s="162"/>
      <c r="AJ73" s="162"/>
      <c r="AK73" s="162"/>
      <c r="AL73" s="162"/>
      <c r="AM73" s="162"/>
      <c r="AN73" s="162"/>
      <c r="AO73" s="162"/>
      <c r="AP73" s="162"/>
      <c r="AQ73" s="162"/>
      <c r="AR73" s="162"/>
      <c r="AS73" s="162"/>
      <c r="AT73" s="162"/>
      <c r="AU73" s="162"/>
      <c r="AV73" s="162"/>
      <c r="AW73" s="162"/>
      <c r="AX73" s="162"/>
      <c r="AY73" s="162"/>
    </row>
    <row r="74" spans="1:51" ht="15" customHeight="1">
      <c r="D74" s="161"/>
      <c r="E74" s="161"/>
      <c r="F74" s="161"/>
      <c r="G74" s="161"/>
      <c r="H74" s="161"/>
      <c r="I74" s="161"/>
      <c r="J74" s="161"/>
      <c r="K74" s="161"/>
      <c r="L74" s="161"/>
      <c r="M74" s="161"/>
      <c r="N74" s="161"/>
      <c r="O74" s="161"/>
      <c r="P74" s="161"/>
      <c r="Q74" s="161"/>
      <c r="R74" s="161"/>
      <c r="S74" s="161"/>
      <c r="T74" s="161"/>
      <c r="U74" s="161"/>
      <c r="V74" s="161"/>
      <c r="W74" s="162"/>
      <c r="X74" s="162"/>
      <c r="Y74" s="162"/>
      <c r="Z74" s="162"/>
      <c r="AA74" s="162"/>
      <c r="AB74" s="162"/>
      <c r="AC74" s="162"/>
      <c r="AD74" s="162"/>
      <c r="AE74" s="162"/>
      <c r="AF74" s="162"/>
      <c r="AG74" s="162"/>
      <c r="AH74" s="162"/>
      <c r="AI74" s="162"/>
      <c r="AJ74" s="162"/>
      <c r="AK74" s="162"/>
      <c r="AL74" s="162"/>
      <c r="AM74" s="162"/>
      <c r="AN74" s="162"/>
      <c r="AO74" s="162"/>
      <c r="AP74" s="162"/>
      <c r="AQ74" s="162"/>
      <c r="AR74" s="162"/>
      <c r="AS74" s="162"/>
      <c r="AT74" s="162"/>
      <c r="AU74" s="162"/>
      <c r="AV74" s="162"/>
      <c r="AW74" s="162"/>
      <c r="AX74" s="162"/>
      <c r="AY74" s="162"/>
    </row>
    <row r="75" spans="1:51" ht="15" customHeight="1">
      <c r="D75" s="161"/>
      <c r="E75" s="161"/>
      <c r="F75" s="161"/>
      <c r="G75" s="161"/>
      <c r="H75" s="161"/>
      <c r="I75" s="161"/>
      <c r="J75" s="161"/>
      <c r="K75" s="161"/>
      <c r="L75" s="161"/>
      <c r="M75" s="161"/>
      <c r="N75" s="161"/>
      <c r="O75" s="161"/>
      <c r="P75" s="161"/>
      <c r="Q75" s="161"/>
      <c r="R75" s="161"/>
      <c r="S75" s="161"/>
      <c r="T75" s="161"/>
      <c r="U75" s="161"/>
      <c r="V75" s="161"/>
      <c r="W75" s="162"/>
      <c r="X75" s="162"/>
      <c r="Y75" s="162"/>
      <c r="Z75" s="162"/>
      <c r="AA75" s="162"/>
      <c r="AB75" s="162"/>
      <c r="AC75" s="162"/>
      <c r="AD75" s="162"/>
      <c r="AE75" s="162"/>
      <c r="AF75" s="162"/>
      <c r="AG75" s="162"/>
      <c r="AH75" s="162"/>
      <c r="AI75" s="162"/>
      <c r="AJ75" s="162"/>
      <c r="AK75" s="162"/>
      <c r="AL75" s="162"/>
      <c r="AM75" s="162"/>
      <c r="AN75" s="162"/>
      <c r="AO75" s="162"/>
      <c r="AP75" s="162"/>
      <c r="AQ75" s="162"/>
      <c r="AR75" s="162"/>
      <c r="AS75" s="162"/>
      <c r="AT75" s="162"/>
      <c r="AU75" s="162"/>
      <c r="AV75" s="162"/>
      <c r="AW75" s="162"/>
      <c r="AX75" s="162"/>
      <c r="AY75" s="162"/>
    </row>
    <row r="76" spans="1:51" ht="15" customHeight="1">
      <c r="D76" s="161"/>
      <c r="E76" s="161"/>
      <c r="F76" s="161"/>
      <c r="G76" s="161"/>
      <c r="H76" s="161"/>
      <c r="I76" s="161"/>
      <c r="J76" s="161"/>
      <c r="K76" s="161"/>
      <c r="L76" s="161"/>
      <c r="M76" s="161"/>
      <c r="N76" s="161"/>
      <c r="O76" s="161"/>
      <c r="P76" s="161"/>
      <c r="Q76" s="161"/>
      <c r="R76" s="161"/>
      <c r="S76" s="161"/>
      <c r="T76" s="161"/>
      <c r="U76" s="161"/>
      <c r="V76" s="161"/>
      <c r="W76" s="162"/>
      <c r="X76" s="162"/>
      <c r="Y76" s="162"/>
      <c r="Z76" s="162"/>
      <c r="AA76" s="162"/>
      <c r="AB76" s="162"/>
      <c r="AC76" s="162"/>
      <c r="AD76" s="162"/>
      <c r="AE76" s="162"/>
      <c r="AF76" s="162"/>
      <c r="AG76" s="162"/>
      <c r="AH76" s="162"/>
      <c r="AI76" s="162"/>
      <c r="AJ76" s="162"/>
      <c r="AK76" s="162"/>
      <c r="AL76" s="162"/>
      <c r="AM76" s="162"/>
      <c r="AN76" s="162"/>
      <c r="AO76" s="162"/>
      <c r="AP76" s="162"/>
      <c r="AQ76" s="162"/>
      <c r="AR76" s="162"/>
      <c r="AS76" s="162"/>
      <c r="AT76" s="162"/>
      <c r="AU76" s="162"/>
      <c r="AV76" s="162"/>
      <c r="AW76" s="162"/>
      <c r="AX76" s="162"/>
      <c r="AY76" s="162"/>
    </row>
    <row r="77" spans="1:51" ht="15" customHeight="1">
      <c r="D77" s="161"/>
      <c r="E77" s="161"/>
      <c r="F77" s="161"/>
      <c r="G77" s="161"/>
      <c r="H77" s="161"/>
      <c r="I77" s="161"/>
      <c r="J77" s="161"/>
      <c r="K77" s="161"/>
      <c r="L77" s="161"/>
      <c r="M77" s="161"/>
      <c r="N77" s="161"/>
      <c r="O77" s="161"/>
      <c r="P77" s="161"/>
      <c r="Q77" s="161"/>
      <c r="R77" s="161"/>
      <c r="S77" s="161"/>
      <c r="T77" s="161"/>
      <c r="U77" s="161"/>
      <c r="V77" s="161"/>
      <c r="W77" s="162"/>
      <c r="X77" s="162"/>
      <c r="Y77" s="162"/>
      <c r="Z77" s="162"/>
      <c r="AA77" s="162"/>
      <c r="AB77" s="162"/>
      <c r="AC77" s="162"/>
      <c r="AD77" s="162"/>
      <c r="AE77" s="162"/>
      <c r="AF77" s="162"/>
      <c r="AG77" s="162"/>
      <c r="AH77" s="162"/>
      <c r="AI77" s="162"/>
      <c r="AJ77" s="162"/>
      <c r="AK77" s="162"/>
      <c r="AL77" s="162"/>
      <c r="AM77" s="162"/>
      <c r="AN77" s="162"/>
      <c r="AO77" s="162"/>
      <c r="AP77" s="162"/>
      <c r="AQ77" s="162"/>
      <c r="AR77" s="162"/>
      <c r="AS77" s="162"/>
      <c r="AT77" s="162"/>
      <c r="AU77" s="162"/>
      <c r="AV77" s="162"/>
      <c r="AW77" s="162"/>
      <c r="AX77" s="162"/>
      <c r="AY77" s="162"/>
    </row>
    <row r="78" spans="1:51" ht="15" customHeight="1">
      <c r="D78" s="161"/>
      <c r="E78" s="161"/>
      <c r="F78" s="161"/>
      <c r="G78" s="161"/>
      <c r="H78" s="161"/>
      <c r="I78" s="161"/>
      <c r="J78" s="161"/>
      <c r="K78" s="161"/>
      <c r="L78" s="161"/>
      <c r="M78" s="161"/>
      <c r="N78" s="161"/>
      <c r="O78" s="161"/>
      <c r="P78" s="161"/>
      <c r="Q78" s="161"/>
      <c r="R78" s="161"/>
      <c r="S78" s="161"/>
      <c r="T78" s="161"/>
      <c r="U78" s="161"/>
      <c r="V78" s="161"/>
      <c r="W78" s="162"/>
      <c r="X78" s="162"/>
      <c r="Y78" s="162"/>
      <c r="Z78" s="162"/>
      <c r="AA78" s="162"/>
      <c r="AB78" s="162"/>
      <c r="AC78" s="162"/>
      <c r="AD78" s="162"/>
      <c r="AE78" s="162"/>
      <c r="AF78" s="162"/>
      <c r="AG78" s="162"/>
      <c r="AH78" s="162"/>
      <c r="AI78" s="162"/>
      <c r="AJ78" s="162"/>
      <c r="AK78" s="162"/>
      <c r="AL78" s="162"/>
      <c r="AM78" s="162"/>
      <c r="AN78" s="162"/>
      <c r="AO78" s="162"/>
      <c r="AP78" s="162"/>
      <c r="AQ78" s="162"/>
      <c r="AR78" s="162"/>
      <c r="AS78" s="162"/>
      <c r="AT78" s="162"/>
      <c r="AU78" s="162"/>
      <c r="AV78" s="162"/>
      <c r="AW78" s="162"/>
      <c r="AX78" s="162"/>
      <c r="AY78" s="162"/>
    </row>
    <row r="79" spans="1:51" ht="15" customHeight="1">
      <c r="D79" s="161"/>
      <c r="E79" s="161"/>
      <c r="F79" s="161"/>
      <c r="G79" s="161"/>
      <c r="H79" s="161"/>
      <c r="I79" s="161"/>
      <c r="J79" s="161"/>
      <c r="K79" s="161"/>
      <c r="L79" s="161"/>
      <c r="M79" s="161"/>
      <c r="N79" s="161"/>
      <c r="O79" s="161"/>
      <c r="P79" s="161"/>
      <c r="Q79" s="161"/>
      <c r="R79" s="161"/>
      <c r="S79" s="161"/>
      <c r="T79" s="161"/>
      <c r="U79" s="161"/>
      <c r="V79" s="161"/>
      <c r="W79" s="162"/>
      <c r="X79" s="162"/>
      <c r="Y79" s="162"/>
      <c r="Z79" s="162"/>
      <c r="AA79" s="162"/>
      <c r="AB79" s="162"/>
      <c r="AC79" s="162"/>
      <c r="AD79" s="162"/>
      <c r="AE79" s="162"/>
      <c r="AF79" s="162"/>
      <c r="AG79" s="162"/>
      <c r="AH79" s="162"/>
      <c r="AI79" s="162"/>
      <c r="AJ79" s="162"/>
      <c r="AK79" s="162"/>
      <c r="AL79" s="162"/>
      <c r="AM79" s="162"/>
      <c r="AN79" s="162"/>
      <c r="AO79" s="162"/>
      <c r="AP79" s="162"/>
      <c r="AQ79" s="162"/>
      <c r="AR79" s="162"/>
      <c r="AS79" s="162"/>
      <c r="AT79" s="162"/>
      <c r="AU79" s="162"/>
      <c r="AV79" s="162"/>
      <c r="AW79" s="162"/>
      <c r="AX79" s="162"/>
      <c r="AY79" s="162"/>
    </row>
    <row r="80" spans="1:51"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sheetData>
  <sheetProtection algorithmName="SHA-512" hashValue="LiL2pfDBuOIq1dC2nlaNz3CchIaeherHypJwrte2/Vng3ksbBSUzxs6iGv6Y9WwK5UUJ4EZDfJkFshE8zflUcA==" saltValue="X1ZYCOqu3MeLeVIRGCeU5A==" spinCount="100000" sheet="1" objects="1" scenarios="1"/>
  <mergeCells count="518">
    <mergeCell ref="CE29:CG29"/>
    <mergeCell ref="CI30:CK30"/>
    <mergeCell ref="AH45:AJ45"/>
    <mergeCell ref="CA8:CC8"/>
    <mergeCell ref="CA10:CC10"/>
    <mergeCell ref="CA12:CC12"/>
    <mergeCell ref="CA24:CC24"/>
    <mergeCell ref="CA29:CC29"/>
    <mergeCell ref="AD45:AF45"/>
    <mergeCell ref="BO22:BQ22"/>
    <mergeCell ref="BS16:BU16"/>
    <mergeCell ref="BS20:BU20"/>
    <mergeCell ref="BW18:BY18"/>
    <mergeCell ref="BW22:BY22"/>
    <mergeCell ref="BW24:BY24"/>
    <mergeCell ref="CA16:CC16"/>
    <mergeCell ref="CA20:CC20"/>
    <mergeCell ref="CA18:CC18"/>
    <mergeCell ref="CA22:CC22"/>
    <mergeCell ref="CE8:CG8"/>
    <mergeCell ref="CE10:CG10"/>
    <mergeCell ref="CE16:CG16"/>
    <mergeCell ref="CE18:CG18"/>
    <mergeCell ref="CE20:CG20"/>
    <mergeCell ref="V32:X32"/>
    <mergeCell ref="V45:X45"/>
    <mergeCell ref="R45:T45"/>
    <mergeCell ref="N45:P45"/>
    <mergeCell ref="BS10:BU10"/>
    <mergeCell ref="CA30:CC30"/>
    <mergeCell ref="BS29:BU29"/>
    <mergeCell ref="BW10:BY10"/>
    <mergeCell ref="BW12:BY12"/>
    <mergeCell ref="BW14:BY14"/>
    <mergeCell ref="BW16:BY16"/>
    <mergeCell ref="BW20:BY20"/>
    <mergeCell ref="BW29:BY29"/>
    <mergeCell ref="AL21:AN21"/>
    <mergeCell ref="AG29:AJ29"/>
    <mergeCell ref="AL34:AM35"/>
    <mergeCell ref="AO34:AP35"/>
    <mergeCell ref="AR34:AS35"/>
    <mergeCell ref="AL40:AM41"/>
    <mergeCell ref="AN40:AN41"/>
    <mergeCell ref="AO40:AP41"/>
    <mergeCell ref="AQ40:AQ41"/>
    <mergeCell ref="AR40:AS41"/>
    <mergeCell ref="BX39:BZ39"/>
    <mergeCell ref="BX40:BZ40"/>
    <mergeCell ref="BX41:BZ41"/>
    <mergeCell ref="BX42:BZ42"/>
    <mergeCell ref="BX43:BZ43"/>
    <mergeCell ref="BX44:BZ44"/>
    <mergeCell ref="BX37:BZ37"/>
    <mergeCell ref="BX38:BZ38"/>
    <mergeCell ref="CB37:CD37"/>
    <mergeCell ref="CB38:CD38"/>
    <mergeCell ref="CB39:CD39"/>
    <mergeCell ref="CB40:CD40"/>
    <mergeCell ref="CB41:CD41"/>
    <mergeCell ref="CB42:CD42"/>
    <mergeCell ref="CB43:CD43"/>
    <mergeCell ref="CB44:CD44"/>
    <mergeCell ref="BP37:BR37"/>
    <mergeCell ref="BP38:BR38"/>
    <mergeCell ref="BP39:BR39"/>
    <mergeCell ref="BP40:BR40"/>
    <mergeCell ref="BP41:BR41"/>
    <mergeCell ref="BP42:BR42"/>
    <mergeCell ref="BP43:BR43"/>
    <mergeCell ref="BP44:BR44"/>
    <mergeCell ref="BT39:BV39"/>
    <mergeCell ref="BT40:BV40"/>
    <mergeCell ref="BT41:BV41"/>
    <mergeCell ref="BT42:BV42"/>
    <mergeCell ref="BT43:BV43"/>
    <mergeCell ref="BT44:BV44"/>
    <mergeCell ref="BT37:BV37"/>
    <mergeCell ref="BT38:BV38"/>
    <mergeCell ref="BE37:BG38"/>
    <mergeCell ref="BE39:BG40"/>
    <mergeCell ref="BE41:BG42"/>
    <mergeCell ref="BE43:BG44"/>
    <mergeCell ref="BH37:BJ38"/>
    <mergeCell ref="BH39:BJ40"/>
    <mergeCell ref="BH41:BJ42"/>
    <mergeCell ref="BL39:BN39"/>
    <mergeCell ref="BL40:BN40"/>
    <mergeCell ref="BH43:BJ44"/>
    <mergeCell ref="BK43:BN44"/>
    <mergeCell ref="BN37:BN38"/>
    <mergeCell ref="BK37:BM38"/>
    <mergeCell ref="BK41:BM42"/>
    <mergeCell ref="BN41:BN42"/>
    <mergeCell ref="BH33:BZ33"/>
    <mergeCell ref="CA33:CD33"/>
    <mergeCell ref="BH34:BJ36"/>
    <mergeCell ref="BK34:BN34"/>
    <mergeCell ref="BO34:BZ34"/>
    <mergeCell ref="CA34:CD34"/>
    <mergeCell ref="BK35:BN35"/>
    <mergeCell ref="BO35:BR36"/>
    <mergeCell ref="BS35:BV36"/>
    <mergeCell ref="BW35:BZ36"/>
    <mergeCell ref="BK36:BN36"/>
    <mergeCell ref="CH8:CH9"/>
    <mergeCell ref="CI8:CK9"/>
    <mergeCell ref="CH10:CH11"/>
    <mergeCell ref="CI10:CK11"/>
    <mergeCell ref="CH12:CH13"/>
    <mergeCell ref="CI12:CK13"/>
    <mergeCell ref="CH14:CH15"/>
    <mergeCell ref="CI14:CK15"/>
    <mergeCell ref="CH16:CH17"/>
    <mergeCell ref="CI16:CK17"/>
    <mergeCell ref="BR6:BU7"/>
    <mergeCell ref="BV6:BY7"/>
    <mergeCell ref="BZ6:CC7"/>
    <mergeCell ref="CD4:CG4"/>
    <mergeCell ref="CD5:CG5"/>
    <mergeCell ref="CH6:CK7"/>
    <mergeCell ref="CH5:CK5"/>
    <mergeCell ref="CH4:CK4"/>
    <mergeCell ref="BR5:CC5"/>
    <mergeCell ref="BK4:CC4"/>
    <mergeCell ref="CI18:CK19"/>
    <mergeCell ref="CH20:CH21"/>
    <mergeCell ref="CI20:CK21"/>
    <mergeCell ref="CH22:CH23"/>
    <mergeCell ref="CI22:CK23"/>
    <mergeCell ref="CH24:CH25"/>
    <mergeCell ref="CI24:CK25"/>
    <mergeCell ref="CH26:CH27"/>
    <mergeCell ref="CI26:CK27"/>
    <mergeCell ref="CH18:CH19"/>
    <mergeCell ref="CA26:CC26"/>
    <mergeCell ref="CA27:CC27"/>
    <mergeCell ref="CE9:CG9"/>
    <mergeCell ref="CE11:CG11"/>
    <mergeCell ref="CE12:CG12"/>
    <mergeCell ref="CE13:CG13"/>
    <mergeCell ref="CE14:CG14"/>
    <mergeCell ref="CE15:CG15"/>
    <mergeCell ref="CE17:CG17"/>
    <mergeCell ref="CE19:CG19"/>
    <mergeCell ref="CE21:CG21"/>
    <mergeCell ref="CE23:CG23"/>
    <mergeCell ref="CE24:CG24"/>
    <mergeCell ref="CE25:CG25"/>
    <mergeCell ref="CE26:CG26"/>
    <mergeCell ref="CE27:CG27"/>
    <mergeCell ref="CA17:CC17"/>
    <mergeCell ref="CE22:CG22"/>
    <mergeCell ref="CA19:CC19"/>
    <mergeCell ref="CA21:CC21"/>
    <mergeCell ref="CA23:CC23"/>
    <mergeCell ref="CA25:CC25"/>
    <mergeCell ref="CA9:CC9"/>
    <mergeCell ref="CA11:CC11"/>
    <mergeCell ref="CA13:CC13"/>
    <mergeCell ref="CA14:CC14"/>
    <mergeCell ref="CA15:CC15"/>
    <mergeCell ref="BS26:BU26"/>
    <mergeCell ref="BS27:BU27"/>
    <mergeCell ref="BW8:BY8"/>
    <mergeCell ref="BW9:BY9"/>
    <mergeCell ref="BW11:BY11"/>
    <mergeCell ref="BW13:BY13"/>
    <mergeCell ref="BW15:BY15"/>
    <mergeCell ref="BW17:BY17"/>
    <mergeCell ref="BW19:BY19"/>
    <mergeCell ref="BW21:BY21"/>
    <mergeCell ref="BW23:BY23"/>
    <mergeCell ref="BW25:BY25"/>
    <mergeCell ref="BW26:BY26"/>
    <mergeCell ref="BW27:BY27"/>
    <mergeCell ref="BS17:BU17"/>
    <mergeCell ref="BS18:BU18"/>
    <mergeCell ref="BS19:BU19"/>
    <mergeCell ref="BS21:BU21"/>
    <mergeCell ref="BS22:BU22"/>
    <mergeCell ref="BS23:BU23"/>
    <mergeCell ref="BS24:BU24"/>
    <mergeCell ref="BS25:BU25"/>
    <mergeCell ref="BS8:BU8"/>
    <mergeCell ref="BS9:BU9"/>
    <mergeCell ref="BS11:BU11"/>
    <mergeCell ref="BS12:BU12"/>
    <mergeCell ref="BS13:BU13"/>
    <mergeCell ref="BS14:BU14"/>
    <mergeCell ref="BS15:BU15"/>
    <mergeCell ref="BE18:BG19"/>
    <mergeCell ref="BE20:BG25"/>
    <mergeCell ref="BH24:BJ25"/>
    <mergeCell ref="BH14:BJ15"/>
    <mergeCell ref="BE12:BG13"/>
    <mergeCell ref="BE14:BG15"/>
    <mergeCell ref="BE8:BG11"/>
    <mergeCell ref="BE16:BG17"/>
    <mergeCell ref="BQ12:BQ13"/>
    <mergeCell ref="BN12:BP13"/>
    <mergeCell ref="BQ20:BQ21"/>
    <mergeCell ref="BN20:BP21"/>
    <mergeCell ref="BO16:BP17"/>
    <mergeCell ref="BQ16:BQ17"/>
    <mergeCell ref="BQ8:BQ9"/>
    <mergeCell ref="BE26:BG27"/>
    <mergeCell ref="BO23:BQ23"/>
    <mergeCell ref="BN5:BQ5"/>
    <mergeCell ref="BN6:BQ6"/>
    <mergeCell ref="BN7:BQ7"/>
    <mergeCell ref="BO10:BQ10"/>
    <mergeCell ref="BO11:BQ11"/>
    <mergeCell ref="BN14:BN15"/>
    <mergeCell ref="BO14:BQ15"/>
    <mergeCell ref="BN16:BN17"/>
    <mergeCell ref="BO19:BQ19"/>
    <mergeCell ref="BN24:BN25"/>
    <mergeCell ref="BH18:BJ19"/>
    <mergeCell ref="BN26:BQ27"/>
    <mergeCell ref="BH20:BJ21"/>
    <mergeCell ref="BH22:BJ23"/>
    <mergeCell ref="BH26:BJ27"/>
    <mergeCell ref="BK5:BM7"/>
    <mergeCell ref="BK8:BM9"/>
    <mergeCell ref="BK10:BM11"/>
    <mergeCell ref="BK12:BM13"/>
    <mergeCell ref="BK14:BM15"/>
    <mergeCell ref="BK16:BM17"/>
    <mergeCell ref="BK20:BM21"/>
    <mergeCell ref="BK18:BM19"/>
    <mergeCell ref="BK22:BM23"/>
    <mergeCell ref="BK24:BM25"/>
    <mergeCell ref="BH4:BJ7"/>
    <mergeCell ref="BH8:BJ9"/>
    <mergeCell ref="BH10:BJ11"/>
    <mergeCell ref="BH12:BJ13"/>
    <mergeCell ref="BH16:BJ17"/>
    <mergeCell ref="BK26:BM27"/>
    <mergeCell ref="AO8:BC10"/>
    <mergeCell ref="AK9:AN9"/>
    <mergeCell ref="AK10:AN10"/>
    <mergeCell ref="AC8:AN8"/>
    <mergeCell ref="AL12:AN13"/>
    <mergeCell ref="AL14:AN14"/>
    <mergeCell ref="AL15:AN15"/>
    <mergeCell ref="AL16:AN17"/>
    <mergeCell ref="AK16:AK17"/>
    <mergeCell ref="AH14:AJ14"/>
    <mergeCell ref="AH15:AJ15"/>
    <mergeCell ref="AC16:AC17"/>
    <mergeCell ref="AD16:AF17"/>
    <mergeCell ref="AG16:AG17"/>
    <mergeCell ref="AH16:AJ17"/>
    <mergeCell ref="AK12:AK13"/>
    <mergeCell ref="AG9:AJ9"/>
    <mergeCell ref="AH11:AJ11"/>
    <mergeCell ref="AG12:AG13"/>
    <mergeCell ref="AL11:AN11"/>
    <mergeCell ref="AH12:AJ13"/>
    <mergeCell ref="AC9:AF9"/>
    <mergeCell ref="AC10:AF10"/>
    <mergeCell ref="AG10:AJ10"/>
    <mergeCell ref="AL18:AN19"/>
    <mergeCell ref="AL20:AN20"/>
    <mergeCell ref="H18:H19"/>
    <mergeCell ref="I18:J19"/>
    <mergeCell ref="K18:M19"/>
    <mergeCell ref="N18:N19"/>
    <mergeCell ref="O18:P19"/>
    <mergeCell ref="AD20:AF20"/>
    <mergeCell ref="AH20:AJ20"/>
    <mergeCell ref="AD18:AF19"/>
    <mergeCell ref="AG18:AG19"/>
    <mergeCell ref="AH18:AJ19"/>
    <mergeCell ref="AK18:AK19"/>
    <mergeCell ref="W20:Y20"/>
    <mergeCell ref="K20:M20"/>
    <mergeCell ref="N20:P20"/>
    <mergeCell ref="Z16:Z17"/>
    <mergeCell ref="AA16:AB17"/>
    <mergeCell ref="Z20:AB20"/>
    <mergeCell ref="AD11:AF11"/>
    <mergeCell ref="AC12:AC13"/>
    <mergeCell ref="W18:W19"/>
    <mergeCell ref="X18:Y19"/>
    <mergeCell ref="X11:Y11"/>
    <mergeCell ref="W12:W13"/>
    <mergeCell ref="X12:Y13"/>
    <mergeCell ref="W14:Y14"/>
    <mergeCell ref="AD12:AF13"/>
    <mergeCell ref="AD14:AF14"/>
    <mergeCell ref="AD15:AF15"/>
    <mergeCell ref="Z18:Z19"/>
    <mergeCell ref="AA18:AB19"/>
    <mergeCell ref="AC18:AC19"/>
    <mergeCell ref="AA11:AB11"/>
    <mergeCell ref="Z12:Z13"/>
    <mergeCell ref="AA12:AB13"/>
    <mergeCell ref="Z14:AB14"/>
    <mergeCell ref="Z15:AB15"/>
    <mergeCell ref="K15:M15"/>
    <mergeCell ref="K16:K17"/>
    <mergeCell ref="L16:M17"/>
    <mergeCell ref="Q16:Q17"/>
    <mergeCell ref="R16:S17"/>
    <mergeCell ref="R20:S20"/>
    <mergeCell ref="T11:V11"/>
    <mergeCell ref="T12:V13"/>
    <mergeCell ref="U14:V14"/>
    <mergeCell ref="T15:V15"/>
    <mergeCell ref="T20:V20"/>
    <mergeCell ref="T16:V17"/>
    <mergeCell ref="Q18:Q19"/>
    <mergeCell ref="R18:S19"/>
    <mergeCell ref="T18:V19"/>
    <mergeCell ref="R11:S11"/>
    <mergeCell ref="Q12:Q13"/>
    <mergeCell ref="R12:S13"/>
    <mergeCell ref="Q14:S14"/>
    <mergeCell ref="Q15:S15"/>
    <mergeCell ref="A20:C20"/>
    <mergeCell ref="D20:G20"/>
    <mergeCell ref="D8:G10"/>
    <mergeCell ref="H8:P8"/>
    <mergeCell ref="Q8:AB8"/>
    <mergeCell ref="I11:J11"/>
    <mergeCell ref="H12:H13"/>
    <mergeCell ref="I12:J13"/>
    <mergeCell ref="H14:J14"/>
    <mergeCell ref="I15:J15"/>
    <mergeCell ref="H16:J17"/>
    <mergeCell ref="I20:J20"/>
    <mergeCell ref="K11:M11"/>
    <mergeCell ref="K12:M13"/>
    <mergeCell ref="D17:G17"/>
    <mergeCell ref="A11:C11"/>
    <mergeCell ref="A12:C13"/>
    <mergeCell ref="A14:C14"/>
    <mergeCell ref="A15:C15"/>
    <mergeCell ref="A16:C17"/>
    <mergeCell ref="A18:C19"/>
    <mergeCell ref="D18:G19"/>
    <mergeCell ref="D12:G13"/>
    <mergeCell ref="D14:G14"/>
    <mergeCell ref="D15:G15"/>
    <mergeCell ref="D16:G16"/>
    <mergeCell ref="K9:M9"/>
    <mergeCell ref="K10:M10"/>
    <mergeCell ref="H10:J10"/>
    <mergeCell ref="H9:J9"/>
    <mergeCell ref="D11:G11"/>
    <mergeCell ref="W10:Y10"/>
    <mergeCell ref="T9:V9"/>
    <mergeCell ref="T10:V10"/>
    <mergeCell ref="N10:P10"/>
    <mergeCell ref="Q10:S10"/>
    <mergeCell ref="Q9:S9"/>
    <mergeCell ref="N9:P9"/>
    <mergeCell ref="O11:P11"/>
    <mergeCell ref="N12:N13"/>
    <mergeCell ref="O12:P13"/>
    <mergeCell ref="N14:P14"/>
    <mergeCell ref="O15:P15"/>
    <mergeCell ref="N16:P17"/>
    <mergeCell ref="W15:Y15"/>
    <mergeCell ref="W16:W17"/>
    <mergeCell ref="X16:Y17"/>
    <mergeCell ref="K14:M14"/>
    <mergeCell ref="AN36:AP37"/>
    <mergeCell ref="AQ36:AS37"/>
    <mergeCell ref="AN38:AP39"/>
    <mergeCell ref="AQ38:AS39"/>
    <mergeCell ref="AK42:AM43"/>
    <mergeCell ref="AL32:AM33"/>
    <mergeCell ref="AK32:AK33"/>
    <mergeCell ref="AK34:AK35"/>
    <mergeCell ref="AK36:AM37"/>
    <mergeCell ref="AC40:AC41"/>
    <mergeCell ref="AD40:AF41"/>
    <mergeCell ref="AG40:AG41"/>
    <mergeCell ref="AH40:AJ41"/>
    <mergeCell ref="AC42:AC43"/>
    <mergeCell ref="AD42:AF43"/>
    <mergeCell ref="AG42:AG43"/>
    <mergeCell ref="AH42:AJ43"/>
    <mergeCell ref="AC36:AC37"/>
    <mergeCell ref="AD36:AF37"/>
    <mergeCell ref="AG36:AG37"/>
    <mergeCell ref="AH36:AJ37"/>
    <mergeCell ref="AC38:AC39"/>
    <mergeCell ref="AD38:AF39"/>
    <mergeCell ref="AG38:AG39"/>
    <mergeCell ref="AH38:AJ39"/>
    <mergeCell ref="AC32:AC33"/>
    <mergeCell ref="AD32:AF33"/>
    <mergeCell ref="AG32:AG33"/>
    <mergeCell ref="AH32:AJ33"/>
    <mergeCell ref="AC34:AC35"/>
    <mergeCell ref="AD34:AF35"/>
    <mergeCell ref="AG34:AG35"/>
    <mergeCell ref="AH34:AJ35"/>
    <mergeCell ref="Y38:Y39"/>
    <mergeCell ref="Z38:AB39"/>
    <mergeCell ref="Y40:Y41"/>
    <mergeCell ref="Z40:AB41"/>
    <mergeCell ref="Y42:Y43"/>
    <mergeCell ref="Z42:AB43"/>
    <mergeCell ref="Y32:Y33"/>
    <mergeCell ref="Z32:AB33"/>
    <mergeCell ref="Y34:Y35"/>
    <mergeCell ref="Z34:AB35"/>
    <mergeCell ref="Y36:Y37"/>
    <mergeCell ref="Z36:AB37"/>
    <mergeCell ref="N40:P40"/>
    <mergeCell ref="V40:X40"/>
    <mergeCell ref="N41:P41"/>
    <mergeCell ref="R41:T41"/>
    <mergeCell ref="V41:X41"/>
    <mergeCell ref="N38:P38"/>
    <mergeCell ref="V38:X38"/>
    <mergeCell ref="N39:P39"/>
    <mergeCell ref="N42:P42"/>
    <mergeCell ref="R40:T40"/>
    <mergeCell ref="N43:P43"/>
    <mergeCell ref="R42:T42"/>
    <mergeCell ref="R43:T43"/>
    <mergeCell ref="V42:X42"/>
    <mergeCell ref="V43:X43"/>
    <mergeCell ref="R34:T34"/>
    <mergeCell ref="R36:T36"/>
    <mergeCell ref="V33:X33"/>
    <mergeCell ref="J39:L39"/>
    <mergeCell ref="J40:L40"/>
    <mergeCell ref="J41:L41"/>
    <mergeCell ref="R39:T39"/>
    <mergeCell ref="V39:X39"/>
    <mergeCell ref="N36:P36"/>
    <mergeCell ref="V36:X36"/>
    <mergeCell ref="N37:P37"/>
    <mergeCell ref="R37:T37"/>
    <mergeCell ref="V37:X37"/>
    <mergeCell ref="N34:P34"/>
    <mergeCell ref="V34:X34"/>
    <mergeCell ref="N35:P35"/>
    <mergeCell ref="R35:T35"/>
    <mergeCell ref="V35:X35"/>
    <mergeCell ref="R38:T38"/>
    <mergeCell ref="J34:L34"/>
    <mergeCell ref="J35:L35"/>
    <mergeCell ref="J36:L36"/>
    <mergeCell ref="J37:L37"/>
    <mergeCell ref="J38:L38"/>
    <mergeCell ref="A34:D35"/>
    <mergeCell ref="B38:D39"/>
    <mergeCell ref="A40:D41"/>
    <mergeCell ref="A42:D43"/>
    <mergeCell ref="E42:E43"/>
    <mergeCell ref="F42:H43"/>
    <mergeCell ref="E34:E35"/>
    <mergeCell ref="F34:H35"/>
    <mergeCell ref="E36:E37"/>
    <mergeCell ref="F36:H37"/>
    <mergeCell ref="E38:E39"/>
    <mergeCell ref="F38:H39"/>
    <mergeCell ref="E40:E41"/>
    <mergeCell ref="F40:H41"/>
    <mergeCell ref="J42:L42"/>
    <mergeCell ref="J43:L43"/>
    <mergeCell ref="I29:L29"/>
    <mergeCell ref="I30:L30"/>
    <mergeCell ref="E29:H29"/>
    <mergeCell ref="E30:H30"/>
    <mergeCell ref="A32:D33"/>
    <mergeCell ref="J32:L32"/>
    <mergeCell ref="J33:L33"/>
    <mergeCell ref="Q29:T29"/>
    <mergeCell ref="Q30:T30"/>
    <mergeCell ref="M29:P29"/>
    <mergeCell ref="M30:P30"/>
    <mergeCell ref="M31:P31"/>
    <mergeCell ref="F32:H33"/>
    <mergeCell ref="E32:E33"/>
    <mergeCell ref="N32:P32"/>
    <mergeCell ref="R32:T32"/>
    <mergeCell ref="N33:P33"/>
    <mergeCell ref="R33:T33"/>
    <mergeCell ref="AC29:AF29"/>
    <mergeCell ref="Y29:AB29"/>
    <mergeCell ref="Y30:AB30"/>
    <mergeCell ref="U29:X29"/>
    <mergeCell ref="U30:X30"/>
    <mergeCell ref="AG30:AJ30"/>
    <mergeCell ref="AG31:AJ31"/>
    <mergeCell ref="AC31:AF31"/>
    <mergeCell ref="Y31:AB31"/>
    <mergeCell ref="AC30:AF30"/>
    <mergeCell ref="BO8:BP9"/>
    <mergeCell ref="BO18:BP18"/>
    <mergeCell ref="BQ24:BQ25"/>
    <mergeCell ref="BO24:BP25"/>
    <mergeCell ref="AK31:AM31"/>
    <mergeCell ref="AN31:AP31"/>
    <mergeCell ref="AQ31:AS31"/>
    <mergeCell ref="AK30:AM30"/>
    <mergeCell ref="AN30:AP30"/>
    <mergeCell ref="AQ30:AS30"/>
    <mergeCell ref="AK29:AS29"/>
    <mergeCell ref="AN32:AN33"/>
    <mergeCell ref="AO32:AP33"/>
    <mergeCell ref="AQ32:AQ33"/>
    <mergeCell ref="AR32:AS33"/>
    <mergeCell ref="AN34:AN35"/>
    <mergeCell ref="AQ34:AQ35"/>
    <mergeCell ref="AK40:AK41"/>
    <mergeCell ref="AK38:AM39"/>
    <mergeCell ref="AN42:AP43"/>
    <mergeCell ref="AQ42:AS43"/>
  </mergeCells>
  <phoneticPr fontId="21"/>
  <pageMargins left="0.31486111879348755" right="0.11777777969837189" top="0.27541667222976685" bottom="0.23597222566604614" header="0.31486111879348755" footer="0.31486111879348755"/>
  <pageSetup paperSize="9" orientation="landscape"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シート1"/>
  <dimension ref="A1:IC66"/>
  <sheetViews>
    <sheetView showGridLines="0" showRowColHeaders="0" zoomScaleNormal="100" zoomScaleSheetLayoutView="75" workbookViewId="0">
      <selection activeCell="AD24" sqref="AD24"/>
    </sheetView>
  </sheetViews>
  <sheetFormatPr defaultColWidth="9" defaultRowHeight="16.5"/>
  <cols>
    <col min="1" max="124" width="2.75" style="31" customWidth="1"/>
    <col min="125" max="125" width="0.375" style="31" customWidth="1"/>
    <col min="126" max="187" width="2.75" style="31" customWidth="1"/>
    <col min="188" max="188" width="0.75" style="31" customWidth="1"/>
    <col min="189" max="190" width="3.125" style="31" customWidth="1"/>
    <col min="191" max="193" width="2.75" style="31" customWidth="1"/>
    <col min="194" max="195" width="3.125" style="31" customWidth="1"/>
    <col min="196" max="198" width="2.75" style="31" customWidth="1"/>
    <col min="199" max="200" width="3.125" style="31" customWidth="1"/>
    <col min="201" max="203" width="2.75" style="31" customWidth="1"/>
    <col min="204" max="205" width="3.125" style="31" customWidth="1"/>
    <col min="206" max="208" width="2.75" style="31" customWidth="1"/>
    <col min="209" max="210" width="3.125" style="31" customWidth="1"/>
    <col min="211" max="213" width="2.75" style="31" customWidth="1"/>
    <col min="214" max="215" width="3.125" style="31" customWidth="1"/>
    <col min="216" max="218" width="2.75" style="31" customWidth="1"/>
    <col min="219" max="219" width="0.375" style="31" customWidth="1"/>
    <col min="220" max="233" width="2.75" style="31" customWidth="1"/>
    <col min="234" max="16384" width="9" style="31"/>
  </cols>
  <sheetData>
    <row r="1" spans="1:237" ht="15" customHeight="1">
      <c r="A1" s="31" t="s">
        <v>260</v>
      </c>
      <c r="AF1" s="31" t="s">
        <v>204</v>
      </c>
      <c r="BK1" s="31" t="s">
        <v>270</v>
      </c>
      <c r="CD1" s="27"/>
      <c r="CE1" s="27"/>
      <c r="CF1" s="27"/>
      <c r="CG1" s="27"/>
      <c r="CH1" s="27"/>
      <c r="CI1" s="27"/>
      <c r="CJ1" s="27"/>
      <c r="CK1" s="27"/>
      <c r="CL1" s="27"/>
      <c r="CM1" s="27"/>
      <c r="CN1" s="27"/>
      <c r="CO1" s="27"/>
      <c r="CP1" s="27" t="s">
        <v>360</v>
      </c>
      <c r="CQ1" s="27"/>
      <c r="CR1" s="27"/>
      <c r="CS1" s="27"/>
      <c r="CT1" s="27"/>
      <c r="CU1" s="27"/>
      <c r="CV1" s="27"/>
      <c r="CW1" s="27"/>
      <c r="CX1" s="27"/>
      <c r="CY1" s="27"/>
      <c r="CZ1" s="27"/>
      <c r="DA1" s="27"/>
      <c r="DB1" s="27"/>
      <c r="DC1" s="27"/>
      <c r="DD1" s="27"/>
      <c r="DE1" s="27"/>
      <c r="DF1" s="27"/>
      <c r="DG1" s="27"/>
      <c r="DH1" s="27"/>
      <c r="FA1" s="31" t="s">
        <v>53</v>
      </c>
      <c r="GG1" s="82"/>
      <c r="GH1" s="82"/>
      <c r="GI1" s="82"/>
      <c r="GJ1" s="82"/>
      <c r="GK1" s="82"/>
      <c r="GL1" s="82"/>
      <c r="GM1" s="82"/>
      <c r="GN1" s="82"/>
      <c r="GO1" s="82"/>
      <c r="GP1" s="82"/>
      <c r="GQ1" s="82"/>
      <c r="GR1" s="82"/>
      <c r="GS1" s="82"/>
      <c r="GT1" s="82"/>
      <c r="GU1" s="82"/>
      <c r="GV1" s="82"/>
      <c r="GW1" s="82"/>
      <c r="GX1" s="82"/>
      <c r="GY1" s="82"/>
      <c r="GZ1" s="82"/>
      <c r="HA1" s="82"/>
      <c r="HB1" s="82"/>
      <c r="HC1" s="82"/>
      <c r="HD1" s="82"/>
      <c r="HE1" s="82"/>
      <c r="HF1" s="82"/>
      <c r="HG1" s="82"/>
      <c r="HH1" s="82"/>
      <c r="HI1" s="82"/>
      <c r="HJ1" s="82"/>
      <c r="HK1" s="82"/>
      <c r="HL1" s="82"/>
      <c r="HM1" s="82"/>
      <c r="HN1" s="82"/>
      <c r="HO1" s="82"/>
      <c r="HP1" s="82"/>
    </row>
    <row r="2" spans="1:237" ht="15" customHeight="1">
      <c r="A2" s="31" t="s">
        <v>2</v>
      </c>
      <c r="AG2" s="16" t="s">
        <v>288</v>
      </c>
      <c r="AH2" s="17"/>
      <c r="AI2" s="17"/>
      <c r="AJ2" s="17"/>
      <c r="AK2" s="17"/>
      <c r="AL2" s="17"/>
      <c r="AM2" s="17"/>
      <c r="AN2" s="17"/>
      <c r="AO2" s="17"/>
      <c r="AP2" s="17"/>
      <c r="AQ2" s="17"/>
      <c r="AR2" s="18"/>
      <c r="AS2" s="13"/>
      <c r="AT2" s="14"/>
      <c r="AU2" s="14"/>
      <c r="AV2" s="14"/>
      <c r="AW2" s="14"/>
      <c r="AX2" s="14"/>
      <c r="AY2" s="425">
        <v>6000</v>
      </c>
      <c r="AZ2" s="426"/>
      <c r="BA2" s="14" t="s">
        <v>129</v>
      </c>
      <c r="BB2" s="14"/>
      <c r="BC2" s="14"/>
      <c r="BD2" s="14"/>
      <c r="BE2" s="14"/>
      <c r="BF2" s="14"/>
      <c r="BG2" s="14"/>
      <c r="BH2" s="15"/>
      <c r="BL2" s="31" t="s">
        <v>0</v>
      </c>
      <c r="CD2" s="27"/>
      <c r="CE2" s="27"/>
      <c r="CF2" s="27"/>
      <c r="CG2" s="27"/>
      <c r="CH2" s="27"/>
      <c r="CI2" s="27"/>
      <c r="CJ2" s="27"/>
      <c r="CK2" s="27"/>
      <c r="CL2" s="27"/>
      <c r="CM2" s="27"/>
      <c r="CN2" s="27"/>
      <c r="CO2" s="27"/>
      <c r="CP2" s="27"/>
      <c r="CQ2" s="27" t="s">
        <v>18</v>
      </c>
      <c r="CR2" s="27"/>
      <c r="CS2" s="27"/>
      <c r="CT2" s="27"/>
      <c r="CU2" s="27"/>
      <c r="CV2" s="27"/>
      <c r="CW2" s="27"/>
      <c r="CX2" s="27"/>
      <c r="CY2" s="27"/>
      <c r="CZ2" s="27"/>
      <c r="DA2" s="27"/>
      <c r="DB2" s="27"/>
      <c r="DC2" s="27"/>
      <c r="DD2" s="27"/>
      <c r="DE2" s="27"/>
      <c r="DF2" s="27"/>
      <c r="DG2" s="27"/>
      <c r="DH2" s="27"/>
      <c r="FA2" s="31" t="s">
        <v>251</v>
      </c>
      <c r="GG2" s="82"/>
      <c r="GH2" s="82"/>
      <c r="GI2" s="82"/>
      <c r="GJ2" s="82"/>
      <c r="GK2" s="82"/>
      <c r="GL2" s="82"/>
      <c r="GM2" s="82"/>
      <c r="GN2" s="82"/>
      <c r="GO2" s="82"/>
      <c r="GP2" s="82"/>
      <c r="GQ2" s="82"/>
      <c r="GR2" s="82"/>
      <c r="GS2" s="82"/>
      <c r="GT2" s="82"/>
      <c r="GU2" s="82"/>
      <c r="GV2" s="82"/>
      <c r="GW2" s="82"/>
      <c r="GX2" s="82"/>
      <c r="GY2" s="82"/>
      <c r="GZ2" s="82"/>
      <c r="HA2" s="82"/>
      <c r="HB2" s="82"/>
      <c r="HC2" s="82"/>
      <c r="HD2" s="82"/>
      <c r="HE2" s="82"/>
      <c r="HF2" s="82"/>
      <c r="HG2" s="82"/>
      <c r="HH2" s="82"/>
      <c r="HI2" s="82"/>
      <c r="HJ2" s="82"/>
      <c r="HK2" s="82"/>
      <c r="HL2" s="82"/>
      <c r="HM2" s="82"/>
      <c r="HN2" s="82"/>
      <c r="HO2" s="82"/>
      <c r="HP2" s="82"/>
    </row>
    <row r="3" spans="1:237" ht="15" customHeight="1">
      <c r="A3" s="31" t="s">
        <v>227</v>
      </c>
      <c r="AG3" s="21"/>
      <c r="AH3" s="16" t="s">
        <v>80</v>
      </c>
      <c r="AI3" s="17"/>
      <c r="AJ3" s="17"/>
      <c r="AK3" s="17"/>
      <c r="AL3" s="17"/>
      <c r="AM3" s="17"/>
      <c r="AN3" s="17"/>
      <c r="AO3" s="17"/>
      <c r="AP3" s="17"/>
      <c r="AQ3" s="17"/>
      <c r="AR3" s="18"/>
      <c r="AS3" s="16"/>
      <c r="AT3" s="17"/>
      <c r="AU3" s="17" t="s">
        <v>133</v>
      </c>
      <c r="AV3" s="17"/>
      <c r="AW3" s="447">
        <v>1000</v>
      </c>
      <c r="AX3" s="427"/>
      <c r="AY3" s="17" t="s">
        <v>129</v>
      </c>
      <c r="AZ3" s="17" t="s">
        <v>337</v>
      </c>
      <c r="BA3" s="17"/>
      <c r="BB3" s="17"/>
      <c r="BC3" s="447">
        <v>2000</v>
      </c>
      <c r="BD3" s="427"/>
      <c r="BE3" s="17" t="s">
        <v>129</v>
      </c>
      <c r="BF3" s="17"/>
      <c r="BG3" s="17"/>
      <c r="BH3" s="18"/>
      <c r="BK3" s="31" t="s">
        <v>12</v>
      </c>
      <c r="CD3" s="27"/>
      <c r="CE3" s="27"/>
      <c r="CF3" s="27"/>
      <c r="CG3" s="27"/>
      <c r="CH3" s="27"/>
      <c r="CI3" s="27"/>
      <c r="CJ3" s="27"/>
      <c r="CK3" s="27"/>
      <c r="CL3" s="27"/>
      <c r="CM3" s="27"/>
      <c r="CN3" s="27"/>
      <c r="CO3" s="27"/>
      <c r="CP3" s="27" t="s">
        <v>228</v>
      </c>
      <c r="CQ3" s="27"/>
      <c r="CR3" s="27"/>
      <c r="CS3" s="27"/>
      <c r="CT3" s="27"/>
      <c r="CU3" s="27"/>
      <c r="CV3" s="27"/>
      <c r="CW3" s="27"/>
      <c r="CX3" s="27"/>
      <c r="CY3" s="27"/>
      <c r="CZ3" s="27"/>
      <c r="DA3" s="27"/>
      <c r="DB3" s="27"/>
      <c r="DC3" s="27"/>
      <c r="DD3" s="27"/>
      <c r="DE3" s="27"/>
      <c r="DF3" s="27"/>
      <c r="DG3" s="27"/>
      <c r="DH3" s="27"/>
      <c r="FA3" s="82" t="s">
        <v>231</v>
      </c>
      <c r="FB3" s="82"/>
      <c r="FC3" s="82"/>
      <c r="FD3" s="82"/>
      <c r="GG3" s="82"/>
      <c r="GH3" s="82"/>
      <c r="GI3" s="82"/>
      <c r="GJ3" s="82"/>
      <c r="GK3" s="82"/>
      <c r="GL3" s="82"/>
      <c r="GM3" s="82"/>
      <c r="GN3" s="82"/>
      <c r="GO3" s="82"/>
      <c r="GP3" s="82"/>
      <c r="GQ3" s="82"/>
      <c r="GR3" s="82"/>
      <c r="GS3" s="82"/>
      <c r="GT3" s="82"/>
      <c r="GU3" s="82"/>
      <c r="GV3" s="82"/>
      <c r="GW3" s="82"/>
      <c r="GX3" s="82"/>
      <c r="GY3" s="82"/>
      <c r="GZ3" s="82"/>
      <c r="HA3" s="82"/>
      <c r="HB3" s="82"/>
      <c r="HC3" s="82"/>
      <c r="HD3" s="82"/>
      <c r="HE3" s="82"/>
      <c r="HF3" s="82"/>
      <c r="HG3" s="82"/>
      <c r="HH3" s="82"/>
      <c r="HI3" s="82"/>
      <c r="HJ3" s="82"/>
      <c r="HK3" s="82"/>
      <c r="HL3" s="82"/>
      <c r="HM3" s="82"/>
      <c r="HN3" s="82"/>
      <c r="HO3" s="82"/>
      <c r="HP3" s="82"/>
    </row>
    <row r="4" spans="1:237" ht="15" customHeight="1">
      <c r="A4" s="31" t="s">
        <v>1</v>
      </c>
      <c r="AG4" s="21"/>
      <c r="AH4" s="19"/>
      <c r="AI4" s="28"/>
      <c r="AJ4" s="28"/>
      <c r="AK4" s="28"/>
      <c r="AL4" s="28"/>
      <c r="AM4" s="28"/>
      <c r="AN4" s="28"/>
      <c r="AO4" s="28"/>
      <c r="AP4" s="28"/>
      <c r="AQ4" s="28"/>
      <c r="AR4" s="20"/>
      <c r="AS4" s="19"/>
      <c r="AT4" s="28" t="s">
        <v>202</v>
      </c>
      <c r="AU4" s="28"/>
      <c r="AV4" s="28"/>
      <c r="AW4" s="28"/>
      <c r="AX4" s="28"/>
      <c r="AY4" s="28"/>
      <c r="AZ4" s="28"/>
      <c r="BA4" s="28"/>
      <c r="BB4" s="28"/>
      <c r="BC4" s="439">
        <v>1000</v>
      </c>
      <c r="BD4" s="428"/>
      <c r="BE4" s="28" t="s">
        <v>138</v>
      </c>
      <c r="BF4" s="28"/>
      <c r="BG4" s="28"/>
      <c r="BH4" s="20"/>
      <c r="BK4" s="31" t="s">
        <v>13</v>
      </c>
      <c r="CD4" s="27"/>
      <c r="CE4" s="27"/>
      <c r="CF4" s="27"/>
      <c r="CG4" s="27"/>
      <c r="CH4" s="27"/>
      <c r="CI4" s="27"/>
      <c r="CJ4" s="27"/>
      <c r="CK4" s="27"/>
      <c r="CL4" s="27"/>
      <c r="CM4" s="27"/>
      <c r="CN4" s="27"/>
      <c r="CO4" s="27"/>
      <c r="CP4" s="27"/>
      <c r="CQ4" s="27"/>
      <c r="CR4" s="27"/>
      <c r="CS4" s="27"/>
      <c r="CT4" s="27"/>
      <c r="CU4" s="27"/>
      <c r="CV4" s="27"/>
      <c r="CW4" s="27"/>
      <c r="CX4" s="27"/>
      <c r="CY4" s="27"/>
      <c r="CZ4" s="27"/>
      <c r="DA4" s="27"/>
      <c r="DB4" s="27"/>
      <c r="DC4" s="27"/>
      <c r="DD4" s="27"/>
      <c r="DE4" s="27"/>
      <c r="DF4" s="27"/>
      <c r="DG4" s="27"/>
      <c r="DH4" s="27"/>
      <c r="FA4" s="82" t="s">
        <v>225</v>
      </c>
      <c r="FB4" s="82"/>
      <c r="FC4" s="82"/>
      <c r="FD4" s="82"/>
      <c r="GG4" s="82"/>
      <c r="GH4" s="82"/>
      <c r="GI4" s="82"/>
      <c r="GJ4" s="82"/>
      <c r="GK4" s="82"/>
      <c r="GL4" s="82"/>
      <c r="GM4" s="82"/>
      <c r="GN4" s="82"/>
      <c r="GO4" s="82"/>
      <c r="GP4" s="82"/>
      <c r="GQ4" s="82"/>
      <c r="GR4" s="82"/>
      <c r="GS4" s="82"/>
      <c r="GT4" s="82"/>
      <c r="GU4" s="82"/>
      <c r="GV4" s="82"/>
      <c r="GW4" s="82"/>
      <c r="GX4" s="82"/>
      <c r="GY4" s="82"/>
      <c r="GZ4" s="82"/>
      <c r="HA4" s="82"/>
      <c r="HB4" s="82"/>
      <c r="HC4" s="82"/>
      <c r="HD4" s="82"/>
      <c r="HE4" s="82"/>
      <c r="HF4" s="82"/>
      <c r="HG4" s="82"/>
      <c r="HH4" s="82"/>
      <c r="HI4" s="82"/>
      <c r="HJ4" s="82"/>
      <c r="HK4" s="82"/>
      <c r="HL4" s="82"/>
      <c r="HM4" s="82"/>
      <c r="HN4" s="82"/>
      <c r="HO4" s="82"/>
      <c r="HP4" s="82"/>
    </row>
    <row r="5" spans="1:237" ht="15" customHeight="1">
      <c r="A5" s="31" t="s">
        <v>7</v>
      </c>
      <c r="AG5" s="19"/>
      <c r="AH5" s="13" t="s">
        <v>210</v>
      </c>
      <c r="AI5" s="14"/>
      <c r="AJ5" s="14"/>
      <c r="AK5" s="14"/>
      <c r="AL5" s="14"/>
      <c r="AM5" s="14"/>
      <c r="AN5" s="14"/>
      <c r="AO5" s="14"/>
      <c r="AP5" s="14"/>
      <c r="AQ5" s="14"/>
      <c r="AR5" s="15"/>
      <c r="AS5" s="19" t="s">
        <v>280</v>
      </c>
      <c r="AT5" s="28"/>
      <c r="AU5" s="28"/>
      <c r="AV5" s="28"/>
      <c r="AW5" s="439">
        <v>5000</v>
      </c>
      <c r="AX5" s="428"/>
      <c r="AY5" s="28" t="s">
        <v>129</v>
      </c>
      <c r="AZ5" s="28" t="s">
        <v>84</v>
      </c>
      <c r="BA5" s="28"/>
      <c r="BB5" s="28"/>
      <c r="BC5" s="28"/>
      <c r="BD5" s="28"/>
      <c r="BE5" s="28"/>
      <c r="BF5" s="439">
        <v>4000</v>
      </c>
      <c r="BG5" s="428"/>
      <c r="BH5" s="20" t="s">
        <v>129</v>
      </c>
      <c r="BK5" s="31" t="s">
        <v>5</v>
      </c>
      <c r="CP5" s="31" t="s">
        <v>61</v>
      </c>
      <c r="FA5" s="82" t="s">
        <v>17</v>
      </c>
      <c r="FB5" s="82"/>
      <c r="FC5" s="82"/>
      <c r="FD5" s="82"/>
      <c r="GG5" s="82"/>
      <c r="GH5" s="82"/>
      <c r="GI5" s="82"/>
      <c r="GJ5" s="82"/>
      <c r="GK5" s="82"/>
      <c r="GL5" s="82"/>
      <c r="GM5" s="82"/>
      <c r="GN5" s="82"/>
      <c r="GO5" s="82"/>
      <c r="GP5" s="82"/>
      <c r="GQ5" s="82"/>
      <c r="GR5" s="82"/>
      <c r="GS5" s="82"/>
      <c r="GT5" s="82"/>
      <c r="GU5" s="82"/>
      <c r="GV5" s="82"/>
      <c r="GW5" s="82"/>
      <c r="GX5" s="82"/>
      <c r="GY5" s="82"/>
      <c r="GZ5" s="82"/>
      <c r="HA5" s="82"/>
      <c r="HB5" s="82"/>
      <c r="HC5" s="82"/>
      <c r="HD5" s="82"/>
      <c r="HE5" s="82"/>
      <c r="HF5" s="82"/>
      <c r="HG5" s="82"/>
      <c r="HH5" s="82"/>
      <c r="HI5" s="82"/>
      <c r="HJ5" s="82"/>
      <c r="HK5" s="82"/>
      <c r="HL5" s="82"/>
      <c r="HM5" s="82"/>
      <c r="HN5" s="82"/>
      <c r="HO5" s="82"/>
      <c r="HP5" s="82"/>
    </row>
    <row r="6" spans="1:237" ht="15" customHeight="1">
      <c r="A6" s="31" t="s">
        <v>215</v>
      </c>
      <c r="AG6" s="16" t="s">
        <v>45</v>
      </c>
      <c r="AH6" s="17"/>
      <c r="AI6" s="17"/>
      <c r="AJ6" s="17"/>
      <c r="AK6" s="17"/>
      <c r="AL6" s="17"/>
      <c r="AM6" s="17"/>
      <c r="AN6" s="17"/>
      <c r="AO6" s="17"/>
      <c r="AP6" s="17"/>
      <c r="AQ6" s="17"/>
      <c r="AR6" s="18"/>
      <c r="AS6" s="13"/>
      <c r="AT6" s="14"/>
      <c r="AU6" s="14"/>
      <c r="AV6" s="14"/>
      <c r="AW6" s="14" t="s">
        <v>140</v>
      </c>
      <c r="AX6" s="14"/>
      <c r="AY6" s="425">
        <v>10000</v>
      </c>
      <c r="AZ6" s="425"/>
      <c r="BA6" s="425"/>
      <c r="BB6" s="14" t="s">
        <v>129</v>
      </c>
      <c r="BC6" s="14"/>
      <c r="BD6" s="14"/>
      <c r="BE6" s="14"/>
      <c r="BF6" s="14"/>
      <c r="BG6" s="14"/>
      <c r="BH6" s="15"/>
      <c r="BK6" s="31" t="s">
        <v>8</v>
      </c>
      <c r="CP6" s="31" t="s">
        <v>258</v>
      </c>
      <c r="EB6" s="233"/>
      <c r="FA6" s="82" t="s">
        <v>226</v>
      </c>
      <c r="FB6" s="82"/>
      <c r="FC6" s="82"/>
      <c r="FD6" s="82"/>
      <c r="FE6" s="82"/>
      <c r="FF6" s="82"/>
      <c r="FG6" s="82"/>
      <c r="FH6" s="82"/>
      <c r="FI6" s="82"/>
      <c r="FJ6" s="82"/>
      <c r="FK6" s="82"/>
      <c r="FL6" s="82"/>
      <c r="FM6" s="82"/>
      <c r="FN6" s="82"/>
      <c r="FO6" s="82"/>
      <c r="FP6" s="82"/>
      <c r="FQ6" s="82"/>
      <c r="FR6" s="566">
        <v>0.66666666666666663</v>
      </c>
      <c r="FS6" s="566"/>
      <c r="FT6" s="82" t="s">
        <v>234</v>
      </c>
      <c r="FU6" s="82"/>
      <c r="FV6" s="82"/>
      <c r="FW6" s="82"/>
      <c r="FX6" s="82"/>
      <c r="FY6" s="82"/>
      <c r="FZ6" s="82"/>
      <c r="GA6" s="82"/>
      <c r="GB6" s="82"/>
      <c r="GC6" s="82"/>
      <c r="GD6" s="82"/>
      <c r="GE6" s="82"/>
      <c r="GF6" s="82"/>
      <c r="GG6" s="82"/>
      <c r="GH6" s="82"/>
      <c r="GI6" s="82"/>
      <c r="GJ6" s="82"/>
      <c r="GK6" s="82"/>
      <c r="GL6" s="82"/>
      <c r="GM6" s="82"/>
      <c r="GN6" s="82"/>
      <c r="GO6" s="82"/>
      <c r="GP6" s="82"/>
      <c r="GQ6" s="82"/>
      <c r="GR6" s="82"/>
      <c r="GS6" s="82"/>
      <c r="GT6" s="82"/>
      <c r="GU6" s="82"/>
      <c r="GV6" s="82"/>
      <c r="GW6" s="82"/>
      <c r="GX6" s="82"/>
      <c r="GY6" s="82"/>
      <c r="GZ6" s="82"/>
      <c r="HA6" s="82"/>
      <c r="HB6" s="82"/>
      <c r="HC6" s="82"/>
      <c r="HD6" s="82"/>
      <c r="HE6" s="82"/>
      <c r="HF6" s="82"/>
      <c r="HG6" s="82"/>
      <c r="HH6" s="82"/>
      <c r="HI6" s="82"/>
      <c r="HJ6" s="82"/>
      <c r="HK6" s="82"/>
      <c r="HL6" s="82"/>
      <c r="HM6" s="82"/>
      <c r="HN6" s="82"/>
      <c r="HO6" s="82"/>
      <c r="HP6" s="82"/>
    </row>
    <row r="7" spans="1:237" ht="15" customHeight="1">
      <c r="A7" s="31" t="s">
        <v>4</v>
      </c>
      <c r="AG7" s="21"/>
      <c r="AH7" s="16" t="s">
        <v>188</v>
      </c>
      <c r="AI7" s="17"/>
      <c r="AJ7" s="17"/>
      <c r="AK7" s="17"/>
      <c r="AL7" s="17"/>
      <c r="AM7" s="17"/>
      <c r="AN7" s="17"/>
      <c r="AO7" s="17"/>
      <c r="AP7" s="17"/>
      <c r="AQ7" s="17"/>
      <c r="AR7" s="18"/>
      <c r="AS7" s="16"/>
      <c r="AT7" s="17"/>
      <c r="AU7" s="17"/>
      <c r="AV7" s="17"/>
      <c r="AW7" s="17"/>
      <c r="AX7" s="17"/>
      <c r="AY7" s="447">
        <v>2600</v>
      </c>
      <c r="AZ7" s="447"/>
      <c r="BA7" s="427" t="s">
        <v>129</v>
      </c>
      <c r="BB7" s="17"/>
      <c r="BC7" s="17"/>
      <c r="BD7" s="17"/>
      <c r="BE7" s="17"/>
      <c r="BF7" s="17"/>
      <c r="BG7" s="17"/>
      <c r="BH7" s="18"/>
      <c r="BK7" s="31" t="s">
        <v>233</v>
      </c>
      <c r="CP7" s="31" t="s">
        <v>23</v>
      </c>
      <c r="EU7" s="31" t="s">
        <v>68</v>
      </c>
      <c r="FA7" s="82" t="s">
        <v>6</v>
      </c>
      <c r="FB7" s="82"/>
      <c r="FC7" s="82"/>
      <c r="FD7" s="82"/>
      <c r="FE7" s="82"/>
      <c r="FF7" s="82"/>
      <c r="FG7" s="82"/>
      <c r="FH7" s="82"/>
      <c r="FI7" s="82"/>
      <c r="FJ7" s="82"/>
      <c r="FK7" s="82"/>
      <c r="FL7" s="82"/>
      <c r="FM7" s="82"/>
      <c r="FN7" s="82"/>
      <c r="FO7" s="82"/>
      <c r="FP7" s="82"/>
      <c r="FQ7" s="82"/>
      <c r="FR7" s="82"/>
      <c r="FS7" s="82"/>
      <c r="FT7" s="82"/>
      <c r="FU7" s="82"/>
      <c r="FV7" s="82"/>
      <c r="FW7" s="82"/>
      <c r="FX7" s="82"/>
      <c r="FY7" s="82"/>
      <c r="FZ7" s="82"/>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row>
    <row r="8" spans="1:237" ht="15" customHeight="1">
      <c r="A8" s="31" t="s">
        <v>3</v>
      </c>
      <c r="AG8" s="19"/>
      <c r="AH8" s="19" t="s">
        <v>37</v>
      </c>
      <c r="AI8" s="28"/>
      <c r="AJ8" s="28"/>
      <c r="AK8" s="28"/>
      <c r="AL8" s="28"/>
      <c r="AM8" s="28"/>
      <c r="AN8" s="28"/>
      <c r="AO8" s="28"/>
      <c r="AP8" s="28"/>
      <c r="AQ8" s="28"/>
      <c r="AR8" s="20"/>
      <c r="AS8" s="19"/>
      <c r="AT8" s="28"/>
      <c r="AU8" s="28"/>
      <c r="AV8" s="28"/>
      <c r="AW8" s="28"/>
      <c r="AX8" s="28"/>
      <c r="AY8" s="439"/>
      <c r="AZ8" s="439"/>
      <c r="BA8" s="428"/>
      <c r="BB8" s="28"/>
      <c r="BC8" s="28"/>
      <c r="BD8" s="28"/>
      <c r="BE8" s="28"/>
      <c r="BF8" s="28"/>
      <c r="BG8" s="28"/>
      <c r="BH8" s="20"/>
      <c r="CP8" s="481" t="s">
        <v>169</v>
      </c>
      <c r="CQ8" s="482"/>
      <c r="CR8" s="482"/>
      <c r="CS8" s="482"/>
      <c r="CT8" s="482"/>
      <c r="CU8" s="482"/>
      <c r="CV8" s="482"/>
      <c r="CW8" s="482"/>
      <c r="CX8" s="482"/>
      <c r="CY8" s="482"/>
      <c r="CZ8" s="483"/>
      <c r="DA8" s="484" t="s">
        <v>382</v>
      </c>
      <c r="DB8" s="482"/>
      <c r="DC8" s="482"/>
      <c r="DD8" s="482"/>
      <c r="DE8" s="482"/>
      <c r="DF8" s="482"/>
      <c r="DG8" s="482"/>
      <c r="DH8" s="482"/>
      <c r="DI8" s="482"/>
      <c r="DJ8" s="482"/>
      <c r="DK8" s="482"/>
      <c r="DL8" s="482"/>
      <c r="DM8" s="482"/>
      <c r="DN8" s="482"/>
      <c r="DO8" s="482"/>
      <c r="DP8" s="482"/>
      <c r="DQ8" s="482"/>
      <c r="DR8" s="482"/>
      <c r="DS8" s="482"/>
      <c r="DT8" s="485"/>
      <c r="DU8" s="32"/>
      <c r="DV8" s="512" t="s">
        <v>132</v>
      </c>
      <c r="DW8" s="504"/>
      <c r="DX8" s="504"/>
      <c r="DY8" s="504"/>
      <c r="DZ8" s="504"/>
      <c r="EA8" s="504" t="s">
        <v>175</v>
      </c>
      <c r="EB8" s="504"/>
      <c r="EC8" s="504"/>
      <c r="ED8" s="504"/>
      <c r="EE8" s="504"/>
      <c r="EF8" s="504" t="s">
        <v>107</v>
      </c>
      <c r="EG8" s="504"/>
      <c r="EH8" s="504"/>
      <c r="EI8" s="504"/>
      <c r="EJ8" s="504"/>
      <c r="EK8" s="504" t="s">
        <v>178</v>
      </c>
      <c r="EL8" s="504"/>
      <c r="EM8" s="504"/>
      <c r="EN8" s="504"/>
      <c r="EO8" s="504"/>
      <c r="EP8" s="504" t="s">
        <v>165</v>
      </c>
      <c r="EQ8" s="504"/>
      <c r="ER8" s="504"/>
      <c r="ES8" s="504"/>
      <c r="ET8" s="504"/>
      <c r="EU8" s="504" t="s">
        <v>110</v>
      </c>
      <c r="EV8" s="504"/>
      <c r="EW8" s="504"/>
      <c r="EX8" s="504"/>
      <c r="EY8" s="505"/>
      <c r="EZ8" s="32"/>
      <c r="FA8" s="82" t="s">
        <v>219</v>
      </c>
      <c r="FB8" s="82"/>
      <c r="FC8" s="82"/>
      <c r="FD8" s="82"/>
      <c r="FE8" s="82"/>
      <c r="FF8" s="82"/>
      <c r="FG8" s="82"/>
      <c r="FH8" s="82"/>
      <c r="FI8" s="82"/>
      <c r="FJ8" s="82"/>
      <c r="FK8" s="82"/>
      <c r="FL8" s="82"/>
      <c r="FM8" s="82"/>
      <c r="FN8" s="82"/>
      <c r="FO8" s="82"/>
      <c r="FP8" s="82"/>
      <c r="FQ8" s="82"/>
      <c r="FR8" s="82"/>
      <c r="FS8" s="82"/>
      <c r="FT8" s="82"/>
      <c r="FU8" s="82"/>
      <c r="FV8" s="82"/>
      <c r="FW8" s="82"/>
      <c r="FX8" s="82"/>
      <c r="FY8" s="82"/>
      <c r="FZ8" s="82"/>
      <c r="GA8" s="82"/>
      <c r="GB8" s="82"/>
      <c r="GC8" s="82"/>
      <c r="GD8" s="82"/>
      <c r="GE8" s="82"/>
      <c r="GF8" s="82"/>
      <c r="GG8" s="82"/>
      <c r="GH8" s="82"/>
      <c r="GI8" s="82"/>
      <c r="GJ8" s="82"/>
      <c r="GK8" s="82"/>
      <c r="GL8" s="82"/>
      <c r="GM8" s="82"/>
      <c r="GN8" s="82"/>
      <c r="GO8" s="82"/>
      <c r="GP8" s="82"/>
      <c r="GQ8" s="82"/>
      <c r="GR8" s="82"/>
      <c r="GS8" s="82"/>
      <c r="GT8" s="82"/>
      <c r="GU8" s="82"/>
      <c r="GV8" s="82"/>
      <c r="GW8" s="82"/>
      <c r="GX8" s="82"/>
      <c r="GY8" s="82"/>
      <c r="GZ8" s="82"/>
      <c r="HA8" s="82"/>
      <c r="HB8" s="82"/>
      <c r="HC8" s="82"/>
      <c r="HD8" s="82"/>
      <c r="HE8" s="82"/>
      <c r="HF8" s="82"/>
      <c r="HG8" s="82"/>
      <c r="HH8" s="82"/>
      <c r="HI8" s="82"/>
      <c r="HJ8" s="82"/>
      <c r="HK8" s="82"/>
      <c r="HL8" s="82"/>
      <c r="HM8" s="82"/>
      <c r="HN8" s="82"/>
      <c r="HO8" s="82"/>
      <c r="HP8" s="82"/>
      <c r="HQ8" s="82"/>
      <c r="HR8" s="82"/>
      <c r="HS8" s="82"/>
      <c r="HT8" s="82"/>
      <c r="HU8" s="82"/>
      <c r="HV8" s="82"/>
      <c r="HW8" s="82"/>
      <c r="HX8" s="82"/>
      <c r="HY8" s="82"/>
      <c r="HZ8" s="82"/>
      <c r="IA8" s="82"/>
      <c r="IB8" s="32"/>
      <c r="IC8" s="32"/>
    </row>
    <row r="9" spans="1:237" ht="15" customHeight="1">
      <c r="A9" s="31" t="s">
        <v>134</v>
      </c>
      <c r="AG9" s="16" t="s">
        <v>241</v>
      </c>
      <c r="AH9" s="17"/>
      <c r="AI9" s="17"/>
      <c r="AJ9" s="17"/>
      <c r="AK9" s="17"/>
      <c r="AL9" s="17"/>
      <c r="AM9" s="17"/>
      <c r="AN9" s="17"/>
      <c r="AO9" s="17"/>
      <c r="AP9" s="17"/>
      <c r="AQ9" s="17"/>
      <c r="AR9" s="18"/>
      <c r="AS9" s="21"/>
      <c r="AT9" s="30"/>
      <c r="AU9" s="30"/>
      <c r="AV9" s="30"/>
      <c r="AW9" s="30"/>
      <c r="AX9" s="30"/>
      <c r="AY9" s="55">
        <v>1</v>
      </c>
      <c r="AZ9" s="30" t="s">
        <v>289</v>
      </c>
      <c r="BA9" s="30"/>
      <c r="BB9" s="30"/>
      <c r="BC9" s="30"/>
      <c r="BD9" s="30"/>
      <c r="BE9" s="30"/>
      <c r="BF9" s="30"/>
      <c r="BG9" s="30"/>
      <c r="BH9" s="22"/>
      <c r="BK9" s="16"/>
      <c r="BL9" s="17"/>
      <c r="BM9" s="18"/>
      <c r="BN9" s="441" t="s">
        <v>248</v>
      </c>
      <c r="BO9" s="427"/>
      <c r="BP9" s="427"/>
      <c r="BQ9" s="427"/>
      <c r="BR9" s="427"/>
      <c r="BS9" s="427"/>
      <c r="BT9" s="427"/>
      <c r="BU9" s="427"/>
      <c r="BV9" s="427"/>
      <c r="BW9" s="427"/>
      <c r="BX9" s="427"/>
      <c r="BY9" s="427"/>
      <c r="BZ9" s="451"/>
      <c r="CA9" s="441" t="s">
        <v>243</v>
      </c>
      <c r="CB9" s="427"/>
      <c r="CC9" s="427"/>
      <c r="CD9" s="427"/>
      <c r="CE9" s="427"/>
      <c r="CF9" s="427"/>
      <c r="CG9" s="427"/>
      <c r="CH9" s="427"/>
      <c r="CI9" s="427"/>
      <c r="CJ9" s="427"/>
      <c r="CK9" s="427"/>
      <c r="CL9" s="451"/>
      <c r="CP9" s="113"/>
      <c r="CQ9" s="23"/>
      <c r="CR9" s="33"/>
      <c r="CS9" s="24"/>
      <c r="CT9" s="29" t="s">
        <v>391</v>
      </c>
      <c r="CU9" s="25"/>
      <c r="CV9" s="25"/>
      <c r="CW9" s="25"/>
      <c r="CX9" s="25"/>
      <c r="CY9" s="25"/>
      <c r="CZ9" s="26"/>
      <c r="DA9" s="89" t="s">
        <v>62</v>
      </c>
      <c r="DB9" s="90"/>
      <c r="DC9" s="90"/>
      <c r="DD9" s="90"/>
      <c r="DE9" s="90"/>
      <c r="DF9" s="469">
        <v>8.0000000000000002E-3</v>
      </c>
      <c r="DG9" s="469"/>
      <c r="DH9" s="90" t="s">
        <v>38</v>
      </c>
      <c r="DI9" s="90"/>
      <c r="DJ9" s="90"/>
      <c r="DK9" s="90"/>
      <c r="DL9" s="90"/>
      <c r="DM9" s="112">
        <v>8</v>
      </c>
      <c r="DN9" s="90" t="s">
        <v>355</v>
      </c>
      <c r="DO9" s="90"/>
      <c r="DP9" s="90"/>
      <c r="DQ9" s="90"/>
      <c r="DR9" s="90"/>
      <c r="DS9" s="90"/>
      <c r="DT9" s="119"/>
      <c r="DU9" s="32"/>
      <c r="DV9" s="126"/>
      <c r="DW9" s="506"/>
      <c r="DX9" s="506"/>
      <c r="DY9" s="506"/>
      <c r="DZ9" s="506"/>
      <c r="EA9" s="236" t="s">
        <v>144</v>
      </c>
      <c r="EB9" s="507"/>
      <c r="EC9" s="507"/>
      <c r="ED9" s="507"/>
      <c r="EE9" s="508"/>
      <c r="EF9" s="237"/>
      <c r="EG9" s="509" t="s">
        <v>113</v>
      </c>
      <c r="EH9" s="509"/>
      <c r="EI9" s="509"/>
      <c r="EJ9" s="510"/>
      <c r="EK9" s="238"/>
      <c r="EL9" s="509" t="s">
        <v>113</v>
      </c>
      <c r="EM9" s="509"/>
      <c r="EN9" s="509"/>
      <c r="EO9" s="510"/>
      <c r="EP9" s="238"/>
      <c r="EQ9" s="509" t="s">
        <v>113</v>
      </c>
      <c r="ER9" s="509"/>
      <c r="ES9" s="509"/>
      <c r="ET9" s="510"/>
      <c r="EU9" s="238"/>
      <c r="EV9" s="509" t="s">
        <v>113</v>
      </c>
      <c r="EW9" s="509"/>
      <c r="EX9" s="509"/>
      <c r="EY9" s="511"/>
      <c r="EZ9" s="32"/>
      <c r="FA9" s="82" t="s">
        <v>10</v>
      </c>
      <c r="FB9" s="82"/>
      <c r="FC9" s="82"/>
      <c r="FD9" s="82"/>
      <c r="FE9" s="82"/>
      <c r="FF9" s="82"/>
      <c r="FG9" s="82"/>
      <c r="FH9" s="82"/>
      <c r="FI9" s="82"/>
      <c r="FJ9" s="82"/>
      <c r="FK9" s="82"/>
      <c r="FL9" s="82"/>
      <c r="FM9" s="82"/>
      <c r="FN9" s="82"/>
      <c r="FO9" s="82"/>
      <c r="FP9" s="82"/>
      <c r="FQ9" s="82"/>
      <c r="FR9" s="82"/>
      <c r="FS9" s="82"/>
      <c r="FT9" s="82"/>
      <c r="FU9" s="82"/>
      <c r="FV9" s="82"/>
      <c r="FW9" s="82"/>
      <c r="FX9" s="82"/>
      <c r="FY9" s="82"/>
      <c r="FZ9" s="82"/>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t="s">
        <v>68</v>
      </c>
      <c r="HH9" s="82"/>
      <c r="HI9" s="82"/>
      <c r="HJ9" s="82"/>
      <c r="HK9" s="82"/>
      <c r="HL9" s="82"/>
      <c r="HM9" s="82"/>
      <c r="HN9" s="82"/>
      <c r="HO9" s="82"/>
      <c r="HP9" s="82"/>
      <c r="HQ9" s="82"/>
      <c r="HR9" s="82"/>
      <c r="HS9" s="82"/>
      <c r="HT9" s="82"/>
      <c r="HU9" s="82"/>
      <c r="HV9" s="82"/>
      <c r="HW9" s="82"/>
      <c r="HX9" s="82"/>
      <c r="HY9" s="82"/>
      <c r="HZ9" s="82"/>
      <c r="IA9" s="82"/>
      <c r="IB9" s="32"/>
      <c r="IC9" s="32"/>
    </row>
    <row r="10" spans="1:237" ht="15" customHeight="1">
      <c r="A10" s="31" t="s">
        <v>218</v>
      </c>
      <c r="AG10" s="21"/>
      <c r="AH10" s="16" t="s">
        <v>188</v>
      </c>
      <c r="AI10" s="17"/>
      <c r="AJ10" s="17"/>
      <c r="AK10" s="17"/>
      <c r="AL10" s="17"/>
      <c r="AM10" s="17"/>
      <c r="AN10" s="17"/>
      <c r="AO10" s="17"/>
      <c r="AP10" s="17"/>
      <c r="AQ10" s="17"/>
      <c r="AR10" s="18"/>
      <c r="AS10" s="16"/>
      <c r="AT10" s="17"/>
      <c r="AU10" s="17"/>
      <c r="AV10" s="17"/>
      <c r="AW10" s="17"/>
      <c r="AX10" s="17"/>
      <c r="AY10" s="17"/>
      <c r="AZ10" s="17"/>
      <c r="BA10" s="17"/>
      <c r="BB10" s="17"/>
      <c r="BC10" s="17"/>
      <c r="BD10" s="17"/>
      <c r="BE10" s="17"/>
      <c r="BF10" s="17"/>
      <c r="BG10" s="17"/>
      <c r="BH10" s="18"/>
      <c r="BK10" s="21" t="s">
        <v>125</v>
      </c>
      <c r="BL10" s="30"/>
      <c r="BM10" s="22"/>
      <c r="BN10" s="443"/>
      <c r="BO10" s="428"/>
      <c r="BP10" s="428"/>
      <c r="BQ10" s="428"/>
      <c r="BR10" s="428"/>
      <c r="BS10" s="428"/>
      <c r="BT10" s="428"/>
      <c r="BU10" s="428"/>
      <c r="BV10" s="428"/>
      <c r="BW10" s="428"/>
      <c r="BX10" s="428"/>
      <c r="BY10" s="428"/>
      <c r="BZ10" s="455"/>
      <c r="CA10" s="443" t="s">
        <v>40</v>
      </c>
      <c r="CB10" s="428"/>
      <c r="CC10" s="428"/>
      <c r="CD10" s="428"/>
      <c r="CE10" s="428"/>
      <c r="CF10" s="428"/>
      <c r="CG10" s="428"/>
      <c r="CH10" s="428"/>
      <c r="CI10" s="428"/>
      <c r="CJ10" s="428"/>
      <c r="CK10" s="428"/>
      <c r="CL10" s="455"/>
      <c r="CP10" s="113"/>
      <c r="CQ10" s="21"/>
      <c r="CR10" s="33"/>
      <c r="CS10" s="24"/>
      <c r="CT10" s="79" t="s">
        <v>384</v>
      </c>
      <c r="CU10" s="80"/>
      <c r="CV10" s="80"/>
      <c r="CW10" s="80"/>
      <c r="CX10" s="80"/>
      <c r="CY10" s="80"/>
      <c r="CZ10" s="81"/>
      <c r="DA10" s="92">
        <v>6</v>
      </c>
      <c r="DB10" s="471" t="s">
        <v>98</v>
      </c>
      <c r="DC10" s="471"/>
      <c r="DD10" s="470">
        <v>1500</v>
      </c>
      <c r="DE10" s="470"/>
      <c r="DF10" s="93" t="s">
        <v>309</v>
      </c>
      <c r="DG10" s="93"/>
      <c r="DH10" s="93"/>
      <c r="DI10" s="93"/>
      <c r="DJ10" s="93"/>
      <c r="DK10" s="93"/>
      <c r="DL10" s="93"/>
      <c r="DM10" s="93"/>
      <c r="DN10" s="93"/>
      <c r="DO10" s="93"/>
      <c r="DP10" s="93"/>
      <c r="DQ10" s="93"/>
      <c r="DR10" s="93"/>
      <c r="DS10" s="93"/>
      <c r="DT10" s="120"/>
      <c r="DU10" s="32"/>
      <c r="DV10" s="107" t="s">
        <v>156</v>
      </c>
      <c r="DW10" s="540"/>
      <c r="DX10" s="540"/>
      <c r="DY10" s="540"/>
      <c r="DZ10" s="541"/>
      <c r="EA10" s="237"/>
      <c r="EB10" s="524"/>
      <c r="EC10" s="524"/>
      <c r="ED10" s="524"/>
      <c r="EE10" s="525"/>
      <c r="EF10" s="239"/>
      <c r="EG10" s="531" t="s">
        <v>113</v>
      </c>
      <c r="EH10" s="531"/>
      <c r="EI10" s="531"/>
      <c r="EJ10" s="542"/>
      <c r="EK10" s="240"/>
      <c r="EL10" s="521" t="s">
        <v>113</v>
      </c>
      <c r="EM10" s="521"/>
      <c r="EN10" s="521"/>
      <c r="EO10" s="523"/>
      <c r="EP10" s="240"/>
      <c r="EQ10" s="521" t="s">
        <v>113</v>
      </c>
      <c r="ER10" s="521"/>
      <c r="ES10" s="521"/>
      <c r="ET10" s="523"/>
      <c r="EU10" s="240"/>
      <c r="EV10" s="521" t="s">
        <v>113</v>
      </c>
      <c r="EW10" s="521"/>
      <c r="EX10" s="521"/>
      <c r="EY10" s="522"/>
      <c r="EZ10" s="32"/>
      <c r="FA10" s="397" t="s">
        <v>169</v>
      </c>
      <c r="FB10" s="398"/>
      <c r="FC10" s="398"/>
      <c r="FD10" s="398"/>
      <c r="FE10" s="398"/>
      <c r="FF10" s="398"/>
      <c r="FG10" s="398"/>
      <c r="FH10" s="398"/>
      <c r="FI10" s="398"/>
      <c r="FJ10" s="398"/>
      <c r="FK10" s="398"/>
      <c r="FL10" s="398"/>
      <c r="FM10" s="398"/>
      <c r="FN10" s="399"/>
      <c r="FO10" s="406" t="s">
        <v>382</v>
      </c>
      <c r="FP10" s="398"/>
      <c r="FQ10" s="398"/>
      <c r="FR10" s="398"/>
      <c r="FS10" s="398"/>
      <c r="FT10" s="398"/>
      <c r="FU10" s="398"/>
      <c r="FV10" s="398"/>
      <c r="FW10" s="398"/>
      <c r="FX10" s="398"/>
      <c r="FY10" s="398"/>
      <c r="FZ10" s="398"/>
      <c r="GA10" s="398"/>
      <c r="GB10" s="398"/>
      <c r="GC10" s="398"/>
      <c r="GD10" s="398"/>
      <c r="GE10" s="407"/>
      <c r="GF10" s="88"/>
      <c r="GG10" s="394" t="s">
        <v>132</v>
      </c>
      <c r="GH10" s="395"/>
      <c r="GI10" s="395"/>
      <c r="GJ10" s="395"/>
      <c r="GK10" s="395"/>
      <c r="GL10" s="395" t="s">
        <v>175</v>
      </c>
      <c r="GM10" s="395"/>
      <c r="GN10" s="395"/>
      <c r="GO10" s="395"/>
      <c r="GP10" s="395"/>
      <c r="GQ10" s="395" t="s">
        <v>107</v>
      </c>
      <c r="GR10" s="395"/>
      <c r="GS10" s="395"/>
      <c r="GT10" s="395"/>
      <c r="GU10" s="395"/>
      <c r="GV10" s="395" t="s">
        <v>178</v>
      </c>
      <c r="GW10" s="395"/>
      <c r="GX10" s="395"/>
      <c r="GY10" s="395"/>
      <c r="GZ10" s="395"/>
      <c r="HA10" s="395" t="s">
        <v>165</v>
      </c>
      <c r="HB10" s="395"/>
      <c r="HC10" s="395"/>
      <c r="HD10" s="395"/>
      <c r="HE10" s="395"/>
      <c r="HF10" s="395" t="s">
        <v>110</v>
      </c>
      <c r="HG10" s="395"/>
      <c r="HH10" s="395"/>
      <c r="HI10" s="395"/>
      <c r="HJ10" s="396"/>
      <c r="HK10" s="82"/>
      <c r="HL10" s="82"/>
      <c r="HM10" s="82"/>
      <c r="HN10" s="82"/>
      <c r="HO10" s="82"/>
      <c r="HP10" s="82"/>
      <c r="HQ10" s="82"/>
      <c r="HR10" s="82"/>
      <c r="HS10" s="82"/>
      <c r="HT10" s="82"/>
      <c r="HU10" s="82"/>
      <c r="HV10" s="82"/>
      <c r="HW10" s="82"/>
      <c r="HX10" s="82"/>
      <c r="HY10" s="82"/>
      <c r="HZ10" s="82"/>
      <c r="IA10" s="82"/>
      <c r="IB10" s="32"/>
      <c r="IC10" s="32"/>
    </row>
    <row r="11" spans="1:237" ht="15" customHeight="1">
      <c r="U11" s="31" t="s">
        <v>183</v>
      </c>
      <c r="AG11" s="21"/>
      <c r="AH11" s="21" t="s">
        <v>199</v>
      </c>
      <c r="AI11" s="30"/>
      <c r="AJ11" s="30"/>
      <c r="AK11" s="30"/>
      <c r="AL11" s="30"/>
      <c r="AM11" s="30"/>
      <c r="AN11" s="30"/>
      <c r="AO11" s="30"/>
      <c r="AP11" s="30"/>
      <c r="AQ11" s="30"/>
      <c r="AR11" s="22"/>
      <c r="AS11" s="21"/>
      <c r="AT11" s="30"/>
      <c r="AU11" s="30"/>
      <c r="AV11" s="30"/>
      <c r="AW11" s="30"/>
      <c r="AX11" s="424">
        <v>1.5</v>
      </c>
      <c r="AY11" s="424"/>
      <c r="AZ11" s="30" t="s">
        <v>289</v>
      </c>
      <c r="BA11" s="30"/>
      <c r="BB11" s="30"/>
      <c r="BC11" s="30"/>
      <c r="BD11" s="30"/>
      <c r="BE11" s="30"/>
      <c r="BF11" s="30"/>
      <c r="BG11" s="30"/>
      <c r="BH11" s="22"/>
      <c r="BK11" s="21"/>
      <c r="BL11" s="30"/>
      <c r="BM11" s="22"/>
      <c r="BN11" s="16" t="s">
        <v>344</v>
      </c>
      <c r="BO11" s="17"/>
      <c r="BP11" s="17"/>
      <c r="BQ11" s="17"/>
      <c r="BR11" s="17"/>
      <c r="BS11" s="17"/>
      <c r="BT11" s="17"/>
      <c r="BU11" s="17"/>
      <c r="BV11" s="17"/>
      <c r="BW11" s="17"/>
      <c r="BX11" s="17"/>
      <c r="BY11" s="17"/>
      <c r="BZ11" s="18"/>
      <c r="CA11" s="441" t="s">
        <v>276</v>
      </c>
      <c r="CB11" s="427"/>
      <c r="CC11" s="427"/>
      <c r="CD11" s="427"/>
      <c r="CE11" s="427"/>
      <c r="CF11" s="451"/>
      <c r="CG11" s="441" t="s">
        <v>57</v>
      </c>
      <c r="CH11" s="427"/>
      <c r="CI11" s="427"/>
      <c r="CJ11" s="427"/>
      <c r="CK11" s="427"/>
      <c r="CL11" s="451"/>
      <c r="CP11" s="113"/>
      <c r="CQ11" s="23" t="s">
        <v>263</v>
      </c>
      <c r="CR11" s="33"/>
      <c r="CS11" s="24"/>
      <c r="CT11" s="77" t="s">
        <v>58</v>
      </c>
      <c r="CU11" s="77"/>
      <c r="CV11" s="77"/>
      <c r="CW11" s="77"/>
      <c r="CX11" s="77"/>
      <c r="CY11" s="77"/>
      <c r="CZ11" s="78"/>
      <c r="DA11" s="83" t="s">
        <v>75</v>
      </c>
      <c r="DB11" s="84"/>
      <c r="DC11" s="84"/>
      <c r="DD11" s="84"/>
      <c r="DE11" s="84"/>
      <c r="DF11" s="85">
        <v>0.03</v>
      </c>
      <c r="DG11" s="84" t="s">
        <v>182</v>
      </c>
      <c r="DH11" s="84"/>
      <c r="DI11" s="84"/>
      <c r="DJ11" s="84"/>
      <c r="DK11" s="84"/>
      <c r="DL11" s="84"/>
      <c r="DM11" s="84"/>
      <c r="DN11" s="489">
        <v>0.75</v>
      </c>
      <c r="DO11" s="489"/>
      <c r="DP11" s="84" t="s">
        <v>262</v>
      </c>
      <c r="DQ11" s="84"/>
      <c r="DR11" s="84"/>
      <c r="DS11" s="84"/>
      <c r="DT11" s="121"/>
      <c r="DU11" s="32"/>
      <c r="DV11" s="126"/>
      <c r="DW11" s="506"/>
      <c r="DX11" s="506"/>
      <c r="DY11" s="506"/>
      <c r="DZ11" s="528"/>
      <c r="EA11" s="239"/>
      <c r="EB11" s="531" t="s">
        <v>113</v>
      </c>
      <c r="EC11" s="531"/>
      <c r="ED11" s="531"/>
      <c r="EE11" s="531"/>
      <c r="EF11" s="241"/>
      <c r="EG11" s="533"/>
      <c r="EH11" s="533"/>
      <c r="EI11" s="533"/>
      <c r="EJ11" s="534"/>
      <c r="EK11" s="242"/>
      <c r="EL11" s="515"/>
      <c r="EM11" s="515"/>
      <c r="EN11" s="515"/>
      <c r="EO11" s="516"/>
      <c r="EP11" s="239"/>
      <c r="EQ11" s="515"/>
      <c r="ER11" s="515"/>
      <c r="ES11" s="515"/>
      <c r="ET11" s="516"/>
      <c r="EU11" s="239"/>
      <c r="EV11" s="515"/>
      <c r="EW11" s="515"/>
      <c r="EX11" s="515"/>
      <c r="EY11" s="538"/>
      <c r="EZ11" s="32"/>
      <c r="FA11" s="400"/>
      <c r="FB11" s="401"/>
      <c r="FC11" s="401"/>
      <c r="FD11" s="401"/>
      <c r="FE11" s="401"/>
      <c r="FF11" s="401"/>
      <c r="FG11" s="401"/>
      <c r="FH11" s="401"/>
      <c r="FI11" s="401"/>
      <c r="FJ11" s="401"/>
      <c r="FK11" s="401"/>
      <c r="FL11" s="401"/>
      <c r="FM11" s="401"/>
      <c r="FN11" s="402"/>
      <c r="FO11" s="408"/>
      <c r="FP11" s="401"/>
      <c r="FQ11" s="401"/>
      <c r="FR11" s="401"/>
      <c r="FS11" s="401"/>
      <c r="FT11" s="401"/>
      <c r="FU11" s="401"/>
      <c r="FV11" s="401"/>
      <c r="FW11" s="401"/>
      <c r="FX11" s="401"/>
      <c r="FY11" s="401"/>
      <c r="FZ11" s="401"/>
      <c r="GA11" s="401"/>
      <c r="GB11" s="401"/>
      <c r="GC11" s="401"/>
      <c r="GD11" s="401"/>
      <c r="GE11" s="409"/>
      <c r="GF11" s="88"/>
      <c r="GG11" s="417" t="s">
        <v>36</v>
      </c>
      <c r="GH11" s="418"/>
      <c r="GI11" s="413" t="s">
        <v>158</v>
      </c>
      <c r="GJ11" s="413"/>
      <c r="GK11" s="413"/>
      <c r="GL11" s="421" t="s">
        <v>36</v>
      </c>
      <c r="GM11" s="418"/>
      <c r="GN11" s="413" t="s">
        <v>158</v>
      </c>
      <c r="GO11" s="413"/>
      <c r="GP11" s="413"/>
      <c r="GQ11" s="421" t="s">
        <v>36</v>
      </c>
      <c r="GR11" s="418"/>
      <c r="GS11" s="413" t="s">
        <v>158</v>
      </c>
      <c r="GT11" s="413"/>
      <c r="GU11" s="413"/>
      <c r="GV11" s="421" t="s">
        <v>36</v>
      </c>
      <c r="GW11" s="418"/>
      <c r="GX11" s="413" t="s">
        <v>158</v>
      </c>
      <c r="GY11" s="413"/>
      <c r="GZ11" s="413"/>
      <c r="HA11" s="421" t="s">
        <v>36</v>
      </c>
      <c r="HB11" s="418"/>
      <c r="HC11" s="413" t="s">
        <v>158</v>
      </c>
      <c r="HD11" s="413"/>
      <c r="HE11" s="413"/>
      <c r="HF11" s="421" t="s">
        <v>36</v>
      </c>
      <c r="HG11" s="418"/>
      <c r="HH11" s="413" t="s">
        <v>158</v>
      </c>
      <c r="HI11" s="413"/>
      <c r="HJ11" s="415"/>
      <c r="HK11" s="82"/>
      <c r="HL11" s="82"/>
      <c r="HM11" s="82"/>
      <c r="HN11" s="82"/>
      <c r="HO11" s="82"/>
      <c r="HP11" s="82"/>
      <c r="HQ11" s="82"/>
      <c r="HR11" s="82"/>
      <c r="HS11" s="82"/>
      <c r="HT11" s="82"/>
      <c r="HU11" s="82"/>
      <c r="HV11" s="82"/>
      <c r="HW11" s="82"/>
      <c r="HX11" s="82"/>
      <c r="HY11" s="82"/>
      <c r="HZ11" s="82"/>
      <c r="IA11" s="82"/>
      <c r="IB11" s="32"/>
      <c r="IC11" s="32"/>
    </row>
    <row r="12" spans="1:237" ht="15" customHeight="1">
      <c r="AG12" s="19"/>
      <c r="AH12" s="19" t="s">
        <v>341</v>
      </c>
      <c r="AI12" s="28"/>
      <c r="AJ12" s="28"/>
      <c r="AK12" s="28"/>
      <c r="AL12" s="28"/>
      <c r="AM12" s="28"/>
      <c r="AN12" s="28"/>
      <c r="AO12" s="28"/>
      <c r="AP12" s="28"/>
      <c r="AQ12" s="28"/>
      <c r="AR12" s="20"/>
      <c r="AS12" s="19"/>
      <c r="AT12" s="28"/>
      <c r="AU12" s="28"/>
      <c r="AV12" s="28"/>
      <c r="AW12" s="28"/>
      <c r="AX12" s="28"/>
      <c r="AY12" s="28"/>
      <c r="AZ12" s="28"/>
      <c r="BA12" s="28"/>
      <c r="BB12" s="28"/>
      <c r="BC12" s="28"/>
      <c r="BD12" s="28"/>
      <c r="BE12" s="28"/>
      <c r="BF12" s="28"/>
      <c r="BG12" s="28"/>
      <c r="BH12" s="20"/>
      <c r="BK12" s="21"/>
      <c r="BL12" s="30"/>
      <c r="BM12" s="22"/>
      <c r="BN12" s="442" t="s">
        <v>328</v>
      </c>
      <c r="BO12" s="429"/>
      <c r="BP12" s="429"/>
      <c r="BQ12" s="457"/>
      <c r="BR12" s="441" t="s">
        <v>159</v>
      </c>
      <c r="BS12" s="427"/>
      <c r="BT12" s="451"/>
      <c r="BU12" s="441" t="s">
        <v>41</v>
      </c>
      <c r="BV12" s="427"/>
      <c r="BW12" s="427"/>
      <c r="BX12" s="427"/>
      <c r="BY12" s="427"/>
      <c r="BZ12" s="451"/>
      <c r="CA12" s="442" t="s">
        <v>377</v>
      </c>
      <c r="CB12" s="429"/>
      <c r="CC12" s="429"/>
      <c r="CD12" s="429"/>
      <c r="CE12" s="429"/>
      <c r="CF12" s="457"/>
      <c r="CG12" s="442" t="s">
        <v>328</v>
      </c>
      <c r="CH12" s="429"/>
      <c r="CI12" s="429"/>
      <c r="CJ12" s="429"/>
      <c r="CK12" s="429"/>
      <c r="CL12" s="457"/>
      <c r="CP12" s="113"/>
      <c r="CQ12" s="23" t="s">
        <v>267</v>
      </c>
      <c r="CR12" s="33"/>
      <c r="CS12" s="24"/>
      <c r="CT12" s="33" t="s">
        <v>194</v>
      </c>
      <c r="CU12" s="33"/>
      <c r="CV12" s="33"/>
      <c r="CW12" s="33"/>
      <c r="CX12" s="33"/>
      <c r="CY12" s="33"/>
      <c r="CZ12" s="24"/>
      <c r="DA12" s="87" t="s">
        <v>223</v>
      </c>
      <c r="DB12" s="88"/>
      <c r="DC12" s="88"/>
      <c r="DD12" s="88"/>
      <c r="DE12" s="88"/>
      <c r="DF12" s="88"/>
      <c r="DG12" s="88"/>
      <c r="DH12" s="88"/>
      <c r="DI12" s="88"/>
      <c r="DJ12" s="88"/>
      <c r="DK12" s="88"/>
      <c r="DL12" s="88"/>
      <c r="DM12" s="88"/>
      <c r="DN12" s="88"/>
      <c r="DO12" s="88"/>
      <c r="DP12" s="88"/>
      <c r="DQ12" s="88"/>
      <c r="DR12" s="88"/>
      <c r="DS12" s="88"/>
      <c r="DT12" s="122"/>
      <c r="DU12" s="32"/>
      <c r="DV12" s="126"/>
      <c r="DW12" s="506"/>
      <c r="DX12" s="506"/>
      <c r="DY12" s="506"/>
      <c r="DZ12" s="528"/>
      <c r="EA12" s="243"/>
      <c r="EB12" s="532"/>
      <c r="EC12" s="532"/>
      <c r="ED12" s="532"/>
      <c r="EE12" s="532"/>
      <c r="EF12" s="244" t="s">
        <v>154</v>
      </c>
      <c r="EG12" s="535"/>
      <c r="EH12" s="535"/>
      <c r="EI12" s="535"/>
      <c r="EJ12" s="536"/>
      <c r="EK12" s="245"/>
      <c r="EL12" s="535"/>
      <c r="EM12" s="535"/>
      <c r="EN12" s="535"/>
      <c r="EO12" s="537"/>
      <c r="EP12" s="243"/>
      <c r="EQ12" s="535"/>
      <c r="ER12" s="535"/>
      <c r="ES12" s="535"/>
      <c r="ET12" s="537"/>
      <c r="EU12" s="243"/>
      <c r="EV12" s="535"/>
      <c r="EW12" s="535"/>
      <c r="EX12" s="535"/>
      <c r="EY12" s="536"/>
      <c r="EZ12" s="32"/>
      <c r="FA12" s="403"/>
      <c r="FB12" s="404"/>
      <c r="FC12" s="404"/>
      <c r="FD12" s="404"/>
      <c r="FE12" s="404"/>
      <c r="FF12" s="404"/>
      <c r="FG12" s="404"/>
      <c r="FH12" s="404"/>
      <c r="FI12" s="404"/>
      <c r="FJ12" s="404"/>
      <c r="FK12" s="404"/>
      <c r="FL12" s="404"/>
      <c r="FM12" s="404"/>
      <c r="FN12" s="405"/>
      <c r="FO12" s="410"/>
      <c r="FP12" s="404"/>
      <c r="FQ12" s="404"/>
      <c r="FR12" s="404"/>
      <c r="FS12" s="404"/>
      <c r="FT12" s="404"/>
      <c r="FU12" s="404"/>
      <c r="FV12" s="404"/>
      <c r="FW12" s="404"/>
      <c r="FX12" s="404"/>
      <c r="FY12" s="404"/>
      <c r="FZ12" s="404"/>
      <c r="GA12" s="404"/>
      <c r="GB12" s="404"/>
      <c r="GC12" s="404"/>
      <c r="GD12" s="404"/>
      <c r="GE12" s="411"/>
      <c r="GF12" s="88"/>
      <c r="GG12" s="419"/>
      <c r="GH12" s="420"/>
      <c r="GI12" s="414"/>
      <c r="GJ12" s="414"/>
      <c r="GK12" s="414"/>
      <c r="GL12" s="420"/>
      <c r="GM12" s="420"/>
      <c r="GN12" s="414"/>
      <c r="GO12" s="414"/>
      <c r="GP12" s="414"/>
      <c r="GQ12" s="420"/>
      <c r="GR12" s="420"/>
      <c r="GS12" s="414"/>
      <c r="GT12" s="414"/>
      <c r="GU12" s="414"/>
      <c r="GV12" s="420"/>
      <c r="GW12" s="420"/>
      <c r="GX12" s="414"/>
      <c r="GY12" s="414"/>
      <c r="GZ12" s="414"/>
      <c r="HA12" s="420"/>
      <c r="HB12" s="420"/>
      <c r="HC12" s="414"/>
      <c r="HD12" s="414"/>
      <c r="HE12" s="414"/>
      <c r="HF12" s="420"/>
      <c r="HG12" s="420"/>
      <c r="HH12" s="414"/>
      <c r="HI12" s="414"/>
      <c r="HJ12" s="416"/>
      <c r="HK12" s="82"/>
      <c r="HL12" s="82"/>
      <c r="HM12" s="82"/>
      <c r="HN12" s="82"/>
      <c r="HO12" s="82"/>
      <c r="HP12" s="82"/>
      <c r="HQ12" s="82"/>
      <c r="HR12" s="82"/>
      <c r="HS12" s="82"/>
      <c r="HT12" s="82"/>
      <c r="HU12" s="82"/>
      <c r="HV12" s="82"/>
      <c r="HW12" s="82"/>
      <c r="HX12" s="82"/>
      <c r="HY12" s="82"/>
      <c r="HZ12" s="82"/>
      <c r="IA12" s="82"/>
      <c r="IB12" s="32"/>
      <c r="IC12" s="32"/>
    </row>
    <row r="13" spans="1:237" ht="15" customHeight="1">
      <c r="A13" s="31" t="s">
        <v>28</v>
      </c>
      <c r="AG13" s="21" t="s">
        <v>49</v>
      </c>
      <c r="AH13" s="30"/>
      <c r="AI13" s="30"/>
      <c r="AJ13" s="30"/>
      <c r="AK13" s="30"/>
      <c r="AL13" s="30"/>
      <c r="AM13" s="30"/>
      <c r="AN13" s="30"/>
      <c r="AO13" s="30"/>
      <c r="AP13" s="30"/>
      <c r="AQ13" s="30"/>
      <c r="AR13" s="22"/>
      <c r="AS13" s="21"/>
      <c r="AT13" s="30"/>
      <c r="AU13" s="30"/>
      <c r="AV13" s="427" t="s">
        <v>55</v>
      </c>
      <c r="AW13" s="427"/>
      <c r="AX13" s="427"/>
      <c r="AY13" s="427"/>
      <c r="AZ13" s="427"/>
      <c r="BA13" s="427"/>
      <c r="BB13" s="427">
        <v>30</v>
      </c>
      <c r="BC13" s="427" t="s">
        <v>116</v>
      </c>
      <c r="BD13" s="30"/>
      <c r="BE13" s="30"/>
      <c r="BF13" s="30"/>
      <c r="BG13" s="30"/>
      <c r="BH13" s="22"/>
      <c r="BK13" s="21"/>
      <c r="BL13" s="30"/>
      <c r="BM13" s="22"/>
      <c r="BN13" s="21"/>
      <c r="BO13" s="30"/>
      <c r="BP13" s="30"/>
      <c r="BQ13" s="30"/>
      <c r="BR13" s="442" t="s">
        <v>114</v>
      </c>
      <c r="BS13" s="429"/>
      <c r="BT13" s="457"/>
      <c r="BU13" s="442" t="s">
        <v>79</v>
      </c>
      <c r="BV13" s="429"/>
      <c r="BW13" s="429"/>
      <c r="BX13" s="429"/>
      <c r="BY13" s="429"/>
      <c r="BZ13" s="457"/>
      <c r="CA13" s="442" t="s">
        <v>349</v>
      </c>
      <c r="CB13" s="429"/>
      <c r="CC13" s="429"/>
      <c r="CD13" s="429"/>
      <c r="CE13" s="429"/>
      <c r="CF13" s="457"/>
      <c r="CG13" s="21"/>
      <c r="CH13" s="30"/>
      <c r="CI13" s="30"/>
      <c r="CJ13" s="30"/>
      <c r="CK13" s="30"/>
      <c r="CL13" s="22"/>
      <c r="CP13" s="113"/>
      <c r="CQ13" s="21"/>
      <c r="CR13" s="33"/>
      <c r="CS13" s="24"/>
      <c r="CT13" s="25"/>
      <c r="CU13" s="25"/>
      <c r="CV13" s="25"/>
      <c r="CW13" s="25"/>
      <c r="CX13" s="25"/>
      <c r="CY13" s="25"/>
      <c r="CZ13" s="26"/>
      <c r="DA13" s="89" t="s">
        <v>236</v>
      </c>
      <c r="DB13" s="90"/>
      <c r="DC13" s="90"/>
      <c r="DD13" s="90"/>
      <c r="DE13" s="90"/>
      <c r="DF13" s="90"/>
      <c r="DG13" s="90"/>
      <c r="DH13" s="90"/>
      <c r="DI13" s="90"/>
      <c r="DJ13" s="90"/>
      <c r="DK13" s="90"/>
      <c r="DL13" s="90"/>
      <c r="DM13" s="90"/>
      <c r="DN13" s="90"/>
      <c r="DO13" s="90"/>
      <c r="DP13" s="90"/>
      <c r="DQ13" s="90"/>
      <c r="DR13" s="90"/>
      <c r="DS13" s="90"/>
      <c r="DT13" s="119"/>
      <c r="DU13" s="32"/>
      <c r="DV13" s="127"/>
      <c r="DW13" s="529"/>
      <c r="DX13" s="529"/>
      <c r="DY13" s="529"/>
      <c r="DZ13" s="530"/>
      <c r="EA13" s="238"/>
      <c r="EB13" s="509"/>
      <c r="EC13" s="509"/>
      <c r="ED13" s="509"/>
      <c r="EE13" s="509"/>
      <c r="EF13" s="236"/>
      <c r="EG13" s="507"/>
      <c r="EH13" s="507"/>
      <c r="EI13" s="507"/>
      <c r="EJ13" s="508"/>
      <c r="EK13" s="237"/>
      <c r="EL13" s="524"/>
      <c r="EM13" s="524"/>
      <c r="EN13" s="524"/>
      <c r="EO13" s="525"/>
      <c r="EP13" s="238"/>
      <c r="EQ13" s="524"/>
      <c r="ER13" s="524"/>
      <c r="ES13" s="524"/>
      <c r="ET13" s="525"/>
      <c r="EU13" s="238"/>
      <c r="EV13" s="524"/>
      <c r="EW13" s="524"/>
      <c r="EX13" s="524"/>
      <c r="EY13" s="539"/>
      <c r="EZ13" s="32"/>
      <c r="FA13" s="385" t="s">
        <v>390</v>
      </c>
      <c r="FB13" s="378"/>
      <c r="FC13" s="379"/>
      <c r="FD13" s="388" t="s">
        <v>63</v>
      </c>
      <c r="FE13" s="378"/>
      <c r="FF13" s="379"/>
      <c r="FG13" s="89" t="s">
        <v>391</v>
      </c>
      <c r="FH13" s="90"/>
      <c r="FI13" s="90"/>
      <c r="FJ13" s="90"/>
      <c r="FK13" s="90"/>
      <c r="FL13" s="90"/>
      <c r="FM13" s="90"/>
      <c r="FN13" s="91"/>
      <c r="FO13" s="89" t="s">
        <v>407</v>
      </c>
      <c r="FP13" s="90"/>
      <c r="FQ13" s="90"/>
      <c r="FR13" s="90"/>
      <c r="FS13" s="90"/>
      <c r="FT13" s="90"/>
      <c r="FU13" s="90"/>
      <c r="FV13" s="90"/>
      <c r="FW13" s="90"/>
      <c r="FX13" s="90"/>
      <c r="FY13" s="90"/>
      <c r="FZ13" s="90"/>
      <c r="GA13" s="90"/>
      <c r="GB13" s="90"/>
      <c r="GC13" s="90"/>
      <c r="GD13" s="90"/>
      <c r="GE13" s="119"/>
      <c r="GF13" s="82"/>
      <c r="GG13" s="365"/>
      <c r="GH13" s="8"/>
      <c r="GI13" s="143" t="s">
        <v>161</v>
      </c>
      <c r="GJ13" s="366"/>
      <c r="GK13" s="348"/>
      <c r="GL13" s="8"/>
      <c r="GM13" s="7"/>
      <c r="GN13" s="226"/>
      <c r="GO13" s="8"/>
      <c r="GP13" s="7"/>
      <c r="GQ13" s="367" t="s">
        <v>113</v>
      </c>
      <c r="GR13" s="368"/>
      <c r="GS13" s="134"/>
      <c r="GT13" s="369" t="s">
        <v>113</v>
      </c>
      <c r="GU13" s="368"/>
      <c r="GV13" s="367" t="s">
        <v>113</v>
      </c>
      <c r="GW13" s="368"/>
      <c r="GX13" s="134"/>
      <c r="GY13" s="369" t="s">
        <v>113</v>
      </c>
      <c r="GZ13" s="368"/>
      <c r="HA13" s="367" t="s">
        <v>113</v>
      </c>
      <c r="HB13" s="368"/>
      <c r="HC13" s="134"/>
      <c r="HD13" s="369" t="s">
        <v>113</v>
      </c>
      <c r="HE13" s="368"/>
      <c r="HF13" s="367" t="s">
        <v>113</v>
      </c>
      <c r="HG13" s="368"/>
      <c r="HH13" s="134"/>
      <c r="HI13" s="369" t="s">
        <v>113</v>
      </c>
      <c r="HJ13" s="412"/>
      <c r="HK13" s="82"/>
      <c r="HL13" s="82"/>
      <c r="HM13" s="82"/>
      <c r="HN13" s="82"/>
      <c r="HO13" s="82"/>
      <c r="HP13" s="82"/>
      <c r="HQ13" s="82"/>
      <c r="HR13" s="82"/>
      <c r="HS13" s="82"/>
      <c r="HT13" s="82"/>
      <c r="HU13" s="82"/>
      <c r="HV13" s="82"/>
      <c r="HW13" s="82"/>
      <c r="HX13" s="82"/>
      <c r="HY13" s="82"/>
      <c r="HZ13" s="82"/>
      <c r="IA13" s="82"/>
      <c r="IB13" s="32"/>
      <c r="IC13" s="32"/>
    </row>
    <row r="14" spans="1:237" ht="15" customHeight="1">
      <c r="AG14" s="21" t="s">
        <v>187</v>
      </c>
      <c r="AH14" s="30"/>
      <c r="AI14" s="30"/>
      <c r="AJ14" s="30"/>
      <c r="AK14" s="30"/>
      <c r="AL14" s="30"/>
      <c r="AM14" s="30"/>
      <c r="AN14" s="30"/>
      <c r="AO14" s="30"/>
      <c r="AP14" s="30"/>
      <c r="AQ14" s="30"/>
      <c r="AR14" s="22"/>
      <c r="AS14" s="21"/>
      <c r="AT14" s="30"/>
      <c r="AU14" s="30"/>
      <c r="AV14" s="428"/>
      <c r="AW14" s="428"/>
      <c r="AX14" s="428"/>
      <c r="AY14" s="428"/>
      <c r="AZ14" s="428"/>
      <c r="BA14" s="428"/>
      <c r="BB14" s="428"/>
      <c r="BC14" s="428"/>
      <c r="BD14" s="30"/>
      <c r="BE14" s="30"/>
      <c r="BF14" s="30"/>
      <c r="BG14" s="30"/>
      <c r="BH14" s="22"/>
      <c r="BK14" s="19"/>
      <c r="BL14" s="28"/>
      <c r="BM14" s="20"/>
      <c r="BN14" s="19"/>
      <c r="BO14" s="28"/>
      <c r="BP14" s="28"/>
      <c r="BQ14" s="28"/>
      <c r="BR14" s="19"/>
      <c r="BS14" s="28"/>
      <c r="BT14" s="20"/>
      <c r="BU14" s="466" t="s">
        <v>328</v>
      </c>
      <c r="BV14" s="467"/>
      <c r="BW14" s="467"/>
      <c r="BX14" s="467"/>
      <c r="BY14" s="467"/>
      <c r="BZ14" s="468"/>
      <c r="CA14" s="443" t="s">
        <v>328</v>
      </c>
      <c r="CB14" s="428"/>
      <c r="CC14" s="428"/>
      <c r="CD14" s="428"/>
      <c r="CE14" s="428"/>
      <c r="CF14" s="455"/>
      <c r="CG14" s="19"/>
      <c r="CH14" s="28"/>
      <c r="CI14" s="28"/>
      <c r="CJ14" s="28"/>
      <c r="CK14" s="28"/>
      <c r="CL14" s="20"/>
      <c r="CP14" s="113"/>
      <c r="CQ14" s="23"/>
      <c r="CR14" s="33"/>
      <c r="CS14" s="24"/>
      <c r="CT14" s="80" t="s">
        <v>74</v>
      </c>
      <c r="CU14" s="80"/>
      <c r="CV14" s="80"/>
      <c r="CW14" s="80"/>
      <c r="CX14" s="80"/>
      <c r="CY14" s="80"/>
      <c r="CZ14" s="81"/>
      <c r="DA14" s="92" t="s">
        <v>297</v>
      </c>
      <c r="DB14" s="93"/>
      <c r="DC14" s="93"/>
      <c r="DD14" s="93"/>
      <c r="DE14" s="93">
        <v>30</v>
      </c>
      <c r="DF14" s="93" t="s">
        <v>255</v>
      </c>
      <c r="DG14" s="93"/>
      <c r="DH14" s="93"/>
      <c r="DI14" s="93"/>
      <c r="DJ14" s="93"/>
      <c r="DK14" s="93"/>
      <c r="DL14" s="93"/>
      <c r="DM14" s="93"/>
      <c r="DN14" s="93"/>
      <c r="DO14" s="93"/>
      <c r="DP14" s="93"/>
      <c r="DQ14" s="93"/>
      <c r="DR14" s="93"/>
      <c r="DS14" s="93"/>
      <c r="DT14" s="120"/>
      <c r="DU14" s="32"/>
      <c r="DV14" s="128"/>
      <c r="DW14" s="519"/>
      <c r="DX14" s="519"/>
      <c r="DY14" s="519"/>
      <c r="DZ14" s="520"/>
      <c r="EA14" s="240"/>
      <c r="EB14" s="521" t="s">
        <v>113</v>
      </c>
      <c r="EC14" s="521"/>
      <c r="ED14" s="521"/>
      <c r="EE14" s="523"/>
      <c r="EF14" s="238"/>
      <c r="EG14" s="524"/>
      <c r="EH14" s="524"/>
      <c r="EI14" s="524"/>
      <c r="EJ14" s="525"/>
      <c r="EK14" s="240"/>
      <c r="EL14" s="521" t="s">
        <v>113</v>
      </c>
      <c r="EM14" s="521"/>
      <c r="EN14" s="521"/>
      <c r="EO14" s="523"/>
      <c r="EP14" s="240"/>
      <c r="EQ14" s="521" t="s">
        <v>113</v>
      </c>
      <c r="ER14" s="521"/>
      <c r="ES14" s="521"/>
      <c r="ET14" s="523"/>
      <c r="EU14" s="240"/>
      <c r="EV14" s="526">
        <v>30</v>
      </c>
      <c r="EW14" s="526"/>
      <c r="EX14" s="526"/>
      <c r="EY14" s="527"/>
      <c r="EZ14" s="32"/>
      <c r="FA14" s="385"/>
      <c r="FB14" s="378"/>
      <c r="FC14" s="379"/>
      <c r="FD14" s="377"/>
      <c r="FE14" s="378"/>
      <c r="FF14" s="379"/>
      <c r="FG14" s="92" t="s">
        <v>373</v>
      </c>
      <c r="FH14" s="93"/>
      <c r="FI14" s="93"/>
      <c r="FJ14" s="93"/>
      <c r="FK14" s="93"/>
      <c r="FL14" s="93"/>
      <c r="FM14" s="93"/>
      <c r="FN14" s="94"/>
      <c r="FO14" s="92" t="s">
        <v>247</v>
      </c>
      <c r="FP14" s="93"/>
      <c r="FQ14" s="93"/>
      <c r="FR14" s="93"/>
      <c r="FS14" s="93"/>
      <c r="FT14" s="93"/>
      <c r="FU14" s="93"/>
      <c r="FV14" s="93"/>
      <c r="FW14" s="93"/>
      <c r="FX14" s="93"/>
      <c r="FY14" s="93"/>
      <c r="FZ14" s="93"/>
      <c r="GA14" s="93"/>
      <c r="GB14" s="93"/>
      <c r="GC14" s="93"/>
      <c r="GD14" s="93"/>
      <c r="GE14" s="120"/>
      <c r="GF14" s="82"/>
      <c r="GG14" s="295"/>
      <c r="GH14" s="296"/>
      <c r="GI14" s="226"/>
      <c r="GJ14" s="8"/>
      <c r="GK14" s="7"/>
      <c r="GL14" s="8"/>
      <c r="GM14" s="7"/>
      <c r="GN14" s="133"/>
      <c r="GO14" s="8"/>
      <c r="GP14" s="7"/>
      <c r="GQ14" s="301" t="s">
        <v>113</v>
      </c>
      <c r="GR14" s="302"/>
      <c r="GS14" s="133"/>
      <c r="GT14" s="349" t="s">
        <v>113</v>
      </c>
      <c r="GU14" s="302"/>
      <c r="GV14" s="301" t="s">
        <v>113</v>
      </c>
      <c r="GW14" s="302"/>
      <c r="GX14" s="135"/>
      <c r="GY14" s="373" t="s">
        <v>113</v>
      </c>
      <c r="GZ14" s="352"/>
      <c r="HA14" s="301" t="s">
        <v>113</v>
      </c>
      <c r="HB14" s="302"/>
      <c r="HC14" s="133"/>
      <c r="HD14" s="349" t="s">
        <v>113</v>
      </c>
      <c r="HE14" s="302"/>
      <c r="HF14" s="301" t="s">
        <v>113</v>
      </c>
      <c r="HG14" s="302"/>
      <c r="HH14" s="133"/>
      <c r="HI14" s="349" t="s">
        <v>113</v>
      </c>
      <c r="HJ14" s="350"/>
      <c r="HK14" s="82"/>
      <c r="HL14" s="82"/>
      <c r="HM14" s="82"/>
      <c r="HN14" s="82"/>
      <c r="HO14" s="82"/>
      <c r="HP14" s="82"/>
      <c r="HQ14" s="82"/>
      <c r="HR14" s="82"/>
      <c r="HS14" s="82"/>
      <c r="HT14" s="82"/>
      <c r="HU14" s="82"/>
      <c r="HV14" s="82"/>
      <c r="HW14" s="82"/>
      <c r="HX14" s="82"/>
      <c r="HY14" s="82"/>
      <c r="HZ14" s="82"/>
      <c r="IA14" s="82"/>
      <c r="IB14" s="32"/>
      <c r="IC14" s="32"/>
    </row>
    <row r="15" spans="1:237" ht="15" customHeight="1">
      <c r="B15" s="20"/>
      <c r="E15" s="19"/>
      <c r="F15" s="28"/>
      <c r="G15" s="28"/>
      <c r="H15" s="28"/>
      <c r="I15" s="28"/>
      <c r="J15" s="28"/>
      <c r="K15" s="28"/>
      <c r="L15" s="28"/>
      <c r="M15" s="28"/>
      <c r="N15" s="28"/>
      <c r="O15" s="28"/>
      <c r="P15" s="28" t="s">
        <v>205</v>
      </c>
      <c r="Q15" s="28"/>
      <c r="R15" s="28"/>
      <c r="S15" s="28"/>
      <c r="T15" s="28"/>
      <c r="U15" s="28"/>
      <c r="V15" s="28"/>
      <c r="W15" s="28"/>
      <c r="X15" s="28"/>
      <c r="Y15" s="20"/>
      <c r="AB15" s="19"/>
      <c r="AG15" s="13" t="s">
        <v>334</v>
      </c>
      <c r="AH15" s="14"/>
      <c r="AI15" s="14"/>
      <c r="AJ15" s="14"/>
      <c r="AK15" s="14"/>
      <c r="AL15" s="14"/>
      <c r="AM15" s="14"/>
      <c r="AN15" s="14"/>
      <c r="AO15" s="14"/>
      <c r="AP15" s="14"/>
      <c r="AQ15" s="14"/>
      <c r="AR15" s="15"/>
      <c r="AS15" s="13"/>
      <c r="AT15" s="14"/>
      <c r="AU15" s="14"/>
      <c r="AV15" s="14"/>
      <c r="AW15" s="14"/>
      <c r="AX15" s="14"/>
      <c r="AY15" s="425">
        <v>4000</v>
      </c>
      <c r="AZ15" s="426"/>
      <c r="BA15" s="14" t="s">
        <v>129</v>
      </c>
      <c r="BB15" s="14"/>
      <c r="BC15" s="14"/>
      <c r="BD15" s="14"/>
      <c r="BE15" s="14"/>
      <c r="BF15" s="14"/>
      <c r="BG15" s="14"/>
      <c r="BH15" s="15"/>
      <c r="BK15" s="16"/>
      <c r="BL15" s="17"/>
      <c r="BM15" s="18"/>
      <c r="BN15" s="16"/>
      <c r="BO15" s="17"/>
      <c r="BP15" s="17"/>
      <c r="BQ15" s="18"/>
      <c r="BR15" s="441">
        <v>30</v>
      </c>
      <c r="BS15" s="427"/>
      <c r="BT15" s="427"/>
      <c r="BU15" s="444" t="s">
        <v>100</v>
      </c>
      <c r="BV15" s="68"/>
      <c r="BW15" s="68"/>
      <c r="BX15" s="68"/>
      <c r="BY15" s="68"/>
      <c r="BZ15" s="69"/>
      <c r="CA15" s="17" t="s">
        <v>323</v>
      </c>
      <c r="CB15" s="17"/>
      <c r="CC15" s="17"/>
      <c r="CD15" s="17"/>
      <c r="CE15" s="17"/>
      <c r="CF15" s="18"/>
      <c r="CG15" s="16"/>
      <c r="CH15" s="17"/>
      <c r="CI15" s="17"/>
      <c r="CJ15" s="17"/>
      <c r="CK15" s="17"/>
      <c r="CL15" s="18"/>
      <c r="CP15" s="113"/>
      <c r="CQ15" s="29"/>
      <c r="CR15" s="25"/>
      <c r="CS15" s="26"/>
      <c r="CT15" s="80" t="s">
        <v>388</v>
      </c>
      <c r="CU15" s="80"/>
      <c r="CV15" s="80"/>
      <c r="CW15" s="80"/>
      <c r="CX15" s="80"/>
      <c r="CY15" s="80"/>
      <c r="CZ15" s="81"/>
      <c r="DA15" s="92" t="s">
        <v>164</v>
      </c>
      <c r="DB15" s="93"/>
      <c r="DC15" s="93">
        <v>20</v>
      </c>
      <c r="DD15" s="93" t="s">
        <v>174</v>
      </c>
      <c r="DE15" s="93"/>
      <c r="DF15" s="93"/>
      <c r="DG15" s="93"/>
      <c r="DH15" s="93"/>
      <c r="DI15" s="93"/>
      <c r="DJ15" s="93"/>
      <c r="DK15" s="93"/>
      <c r="DL15" s="93"/>
      <c r="DM15" s="93"/>
      <c r="DN15" s="93"/>
      <c r="DO15" s="93"/>
      <c r="DP15" s="93"/>
      <c r="DQ15" s="93"/>
      <c r="DR15" s="93"/>
      <c r="DS15" s="93"/>
      <c r="DT15" s="120"/>
      <c r="DU15" s="32"/>
      <c r="DV15" s="128"/>
      <c r="DW15" s="519"/>
      <c r="DX15" s="519"/>
      <c r="DY15" s="519"/>
      <c r="DZ15" s="520"/>
      <c r="EA15" s="240"/>
      <c r="EB15" s="513"/>
      <c r="EC15" s="513"/>
      <c r="ED15" s="513"/>
      <c r="EE15" s="514"/>
      <c r="EF15" s="246"/>
      <c r="EG15" s="513"/>
      <c r="EH15" s="513"/>
      <c r="EI15" s="513"/>
      <c r="EJ15" s="514"/>
      <c r="EK15" s="247"/>
      <c r="EL15" s="515"/>
      <c r="EM15" s="515"/>
      <c r="EN15" s="515"/>
      <c r="EO15" s="516"/>
      <c r="EP15" s="246"/>
      <c r="EQ15" s="513"/>
      <c r="ER15" s="513"/>
      <c r="ES15" s="513"/>
      <c r="ET15" s="514"/>
      <c r="EU15" s="240"/>
      <c r="EV15" s="526">
        <v>20</v>
      </c>
      <c r="EW15" s="526"/>
      <c r="EX15" s="526"/>
      <c r="EY15" s="527"/>
      <c r="EZ15" s="32"/>
      <c r="FA15" s="385"/>
      <c r="FB15" s="378"/>
      <c r="FC15" s="379"/>
      <c r="FD15" s="377"/>
      <c r="FE15" s="378"/>
      <c r="FF15" s="379"/>
      <c r="FG15" s="92" t="s">
        <v>381</v>
      </c>
      <c r="FH15" s="93"/>
      <c r="FI15" s="93"/>
      <c r="FJ15" s="93"/>
      <c r="FK15" s="93"/>
      <c r="FL15" s="93"/>
      <c r="FM15" s="93"/>
      <c r="FN15" s="94"/>
      <c r="FO15" s="92" t="s">
        <v>404</v>
      </c>
      <c r="FP15" s="93"/>
      <c r="FQ15" s="93"/>
      <c r="FR15" s="93"/>
      <c r="FS15" s="93"/>
      <c r="FT15" s="93"/>
      <c r="FU15" s="93"/>
      <c r="FV15" s="93"/>
      <c r="FW15" s="93"/>
      <c r="FX15" s="93"/>
      <c r="FY15" s="93"/>
      <c r="FZ15" s="93"/>
      <c r="GA15" s="93"/>
      <c r="GB15" s="93"/>
      <c r="GC15" s="93"/>
      <c r="GD15" s="93"/>
      <c r="GE15" s="120"/>
      <c r="GF15" s="82"/>
      <c r="GG15" s="295"/>
      <c r="GH15" s="296"/>
      <c r="GI15" s="227"/>
      <c r="GJ15" s="343"/>
      <c r="GK15" s="296"/>
      <c r="GL15" s="301" t="s">
        <v>113</v>
      </c>
      <c r="GM15" s="302"/>
      <c r="GN15" s="133"/>
      <c r="GO15" s="136" t="s">
        <v>113</v>
      </c>
      <c r="GP15" s="137"/>
      <c r="GQ15" s="353"/>
      <c r="GR15" s="296"/>
      <c r="GS15" s="133"/>
      <c r="GT15" s="8"/>
      <c r="GU15" s="7"/>
      <c r="GV15" s="353"/>
      <c r="GW15" s="343"/>
      <c r="GX15" s="132" t="s">
        <v>130</v>
      </c>
      <c r="GY15" s="341"/>
      <c r="GZ15" s="342"/>
      <c r="HA15" s="343"/>
      <c r="HB15" s="296"/>
      <c r="HC15" s="133"/>
      <c r="HD15" s="8"/>
      <c r="HE15" s="7"/>
      <c r="HF15" s="353"/>
      <c r="HG15" s="296"/>
      <c r="HH15" s="227"/>
      <c r="HI15" s="343"/>
      <c r="HJ15" s="344"/>
      <c r="HK15" s="82"/>
      <c r="HL15" s="82"/>
      <c r="HM15" s="82"/>
      <c r="HN15" s="82"/>
      <c r="HO15" s="82"/>
      <c r="HP15" s="82"/>
      <c r="HQ15" s="82"/>
      <c r="HR15" s="82"/>
      <c r="HS15" s="82"/>
      <c r="HT15" s="82"/>
      <c r="HU15" s="82"/>
      <c r="HV15" s="82"/>
      <c r="HW15" s="82"/>
      <c r="HX15" s="82"/>
      <c r="HY15" s="82"/>
      <c r="HZ15" s="82"/>
      <c r="IA15" s="82"/>
      <c r="IB15" s="32"/>
      <c r="IC15" s="32"/>
    </row>
    <row r="16" spans="1:237" ht="15" customHeight="1">
      <c r="U16" s="54" t="s">
        <v>149</v>
      </c>
      <c r="AG16" s="13" t="s">
        <v>206</v>
      </c>
      <c r="AH16" s="14"/>
      <c r="AI16" s="14"/>
      <c r="AJ16" s="14"/>
      <c r="AK16" s="14"/>
      <c r="AL16" s="14"/>
      <c r="AM16" s="14"/>
      <c r="AN16" s="14"/>
      <c r="AO16" s="14"/>
      <c r="AP16" s="14"/>
      <c r="AQ16" s="14"/>
      <c r="AR16" s="15"/>
      <c r="AS16" s="13"/>
      <c r="AT16" s="14"/>
      <c r="AU16" s="14"/>
      <c r="AV16" s="14"/>
      <c r="AW16" s="14"/>
      <c r="AX16" s="14"/>
      <c r="AY16" s="425">
        <v>600</v>
      </c>
      <c r="AZ16" s="426"/>
      <c r="BA16" s="14" t="s">
        <v>99</v>
      </c>
      <c r="BB16" s="14"/>
      <c r="BC16" s="14"/>
      <c r="BD16" s="14"/>
      <c r="BE16" s="14"/>
      <c r="BF16" s="14"/>
      <c r="BG16" s="14"/>
      <c r="BH16" s="15"/>
      <c r="BK16" s="21" t="s">
        <v>340</v>
      </c>
      <c r="BL16" s="30"/>
      <c r="BM16" s="22"/>
      <c r="BN16" s="21"/>
      <c r="BO16" s="30"/>
      <c r="BP16" s="30"/>
      <c r="BQ16" s="22"/>
      <c r="BR16" s="442"/>
      <c r="BS16" s="429"/>
      <c r="BT16" s="429"/>
      <c r="BU16" s="445"/>
      <c r="BV16" s="30"/>
      <c r="BW16" s="30"/>
      <c r="BX16" s="30"/>
      <c r="BY16" s="30"/>
      <c r="BZ16" s="73"/>
      <c r="CA16" s="439">
        <v>1050</v>
      </c>
      <c r="CB16" s="439"/>
      <c r="CC16" s="439"/>
      <c r="CD16" s="439"/>
      <c r="CE16" s="439"/>
      <c r="CF16" s="440"/>
      <c r="CG16" s="21"/>
      <c r="CH16" s="30"/>
      <c r="CI16" s="30"/>
      <c r="CJ16" s="30"/>
      <c r="CK16" s="30"/>
      <c r="CL16" s="22"/>
      <c r="CP16" s="113"/>
      <c r="CQ16" s="76" t="s">
        <v>331</v>
      </c>
      <c r="CR16" s="77"/>
      <c r="CS16" s="78"/>
      <c r="CT16" s="490" t="s">
        <v>350</v>
      </c>
      <c r="CU16" s="491"/>
      <c r="CV16" s="491"/>
      <c r="CW16" s="491"/>
      <c r="CX16" s="491"/>
      <c r="CY16" s="491"/>
      <c r="CZ16" s="492"/>
      <c r="DA16" s="83" t="s">
        <v>403</v>
      </c>
      <c r="DB16" s="84"/>
      <c r="DC16" s="84"/>
      <c r="DD16" s="84"/>
      <c r="DE16" s="84"/>
      <c r="DF16" s="84"/>
      <c r="DG16" s="84"/>
      <c r="DH16" s="84"/>
      <c r="DI16" s="84"/>
      <c r="DJ16" s="84"/>
      <c r="DK16" s="84"/>
      <c r="DL16" s="84"/>
      <c r="DM16" s="84"/>
      <c r="DN16" s="84"/>
      <c r="DO16" s="84"/>
      <c r="DP16" s="84">
        <v>70</v>
      </c>
      <c r="DQ16" s="84" t="s">
        <v>261</v>
      </c>
      <c r="DR16" s="84"/>
      <c r="DS16" s="84"/>
      <c r="DT16" s="121"/>
      <c r="DU16" s="32"/>
      <c r="DV16" s="129"/>
      <c r="DW16" s="546"/>
      <c r="DX16" s="546"/>
      <c r="DY16" s="546"/>
      <c r="DZ16" s="547"/>
      <c r="EA16" s="240"/>
      <c r="EB16" s="521" t="s">
        <v>113</v>
      </c>
      <c r="EC16" s="521"/>
      <c r="ED16" s="521"/>
      <c r="EE16" s="523"/>
      <c r="EF16" s="240"/>
      <c r="EG16" s="521" t="s">
        <v>113</v>
      </c>
      <c r="EH16" s="521"/>
      <c r="EI16" s="521"/>
      <c r="EJ16" s="521"/>
      <c r="EK16" s="248" t="s">
        <v>142</v>
      </c>
      <c r="EL16" s="517"/>
      <c r="EM16" s="517"/>
      <c r="EN16" s="517"/>
      <c r="EO16" s="518"/>
      <c r="EP16" s="249"/>
      <c r="EQ16" s="521" t="s">
        <v>113</v>
      </c>
      <c r="ER16" s="521"/>
      <c r="ES16" s="521"/>
      <c r="ET16" s="523"/>
      <c r="EU16" s="240"/>
      <c r="EV16" s="521" t="s">
        <v>113</v>
      </c>
      <c r="EW16" s="521"/>
      <c r="EX16" s="521"/>
      <c r="EY16" s="522"/>
      <c r="EZ16" s="32"/>
      <c r="FA16" s="385"/>
      <c r="FB16" s="378"/>
      <c r="FC16" s="379"/>
      <c r="FD16" s="370"/>
      <c r="FE16" s="371"/>
      <c r="FF16" s="380"/>
      <c r="FG16" s="92" t="s">
        <v>74</v>
      </c>
      <c r="FH16" s="93"/>
      <c r="FI16" s="93"/>
      <c r="FJ16" s="93"/>
      <c r="FK16" s="93"/>
      <c r="FL16" s="93"/>
      <c r="FM16" s="93"/>
      <c r="FN16" s="94"/>
      <c r="FO16" s="92" t="s">
        <v>401</v>
      </c>
      <c r="FP16" s="93"/>
      <c r="FQ16" s="93"/>
      <c r="FR16" s="93"/>
      <c r="FS16" s="93"/>
      <c r="FT16" s="93"/>
      <c r="FU16" s="93"/>
      <c r="FV16" s="93"/>
      <c r="FW16" s="93"/>
      <c r="FX16" s="93"/>
      <c r="FY16" s="93"/>
      <c r="FZ16" s="93"/>
      <c r="GA16" s="93"/>
      <c r="GB16" s="93"/>
      <c r="GC16" s="93"/>
      <c r="GD16" s="93"/>
      <c r="GE16" s="120"/>
      <c r="GF16" s="82"/>
      <c r="GG16" s="295"/>
      <c r="GH16" s="296"/>
      <c r="GI16" s="230"/>
      <c r="GJ16" s="10"/>
      <c r="GK16" s="9"/>
      <c r="GL16" s="301" t="s">
        <v>113</v>
      </c>
      <c r="GM16" s="302"/>
      <c r="GN16" s="133"/>
      <c r="GO16" s="136" t="s">
        <v>113</v>
      </c>
      <c r="GP16" s="137"/>
      <c r="GQ16" s="353"/>
      <c r="GR16" s="296"/>
      <c r="GS16" s="133"/>
      <c r="GT16" s="8"/>
      <c r="GU16" s="7"/>
      <c r="GV16" s="301" t="s">
        <v>113</v>
      </c>
      <c r="GW16" s="302"/>
      <c r="GX16" s="134"/>
      <c r="GY16" s="138" t="s">
        <v>113</v>
      </c>
      <c r="GZ16" s="139"/>
      <c r="HA16" s="301" t="s">
        <v>113</v>
      </c>
      <c r="HB16" s="302"/>
      <c r="HC16" s="133"/>
      <c r="HD16" s="136" t="s">
        <v>113</v>
      </c>
      <c r="HE16" s="137"/>
      <c r="HF16" s="353"/>
      <c r="HG16" s="296"/>
      <c r="HH16" s="133"/>
      <c r="HI16" s="343"/>
      <c r="HJ16" s="344"/>
      <c r="HK16" s="82"/>
      <c r="HL16" s="82"/>
      <c r="HM16" s="82"/>
      <c r="HN16" s="82"/>
      <c r="HO16" s="82"/>
      <c r="HP16" s="82"/>
      <c r="HQ16" s="82"/>
      <c r="HR16" s="82"/>
      <c r="HS16" s="82"/>
      <c r="HT16" s="82"/>
      <c r="HU16" s="82"/>
      <c r="HV16" s="82"/>
      <c r="HW16" s="82"/>
      <c r="HX16" s="82"/>
      <c r="HY16" s="82"/>
      <c r="HZ16" s="82"/>
      <c r="IA16" s="82"/>
      <c r="IB16" s="32"/>
      <c r="IC16" s="32"/>
    </row>
    <row r="17" spans="2:237" ht="15" customHeight="1">
      <c r="D17" s="41"/>
      <c r="E17" s="42"/>
      <c r="F17" s="42"/>
      <c r="G17" s="42"/>
      <c r="H17" s="42"/>
      <c r="I17" s="42"/>
      <c r="J17" s="42"/>
      <c r="K17" s="42"/>
      <c r="L17" s="42"/>
      <c r="M17" s="42"/>
      <c r="N17" s="42"/>
      <c r="O17" s="42"/>
      <c r="P17" s="42"/>
      <c r="Q17" s="42"/>
      <c r="R17" s="42"/>
      <c r="S17" s="42"/>
      <c r="T17" s="42"/>
      <c r="U17" s="42"/>
      <c r="V17" s="42"/>
      <c r="W17" s="42"/>
      <c r="X17" s="42"/>
      <c r="Y17" s="42"/>
      <c r="Z17" s="43"/>
      <c r="AG17" s="21" t="s">
        <v>189</v>
      </c>
      <c r="AH17" s="30"/>
      <c r="AI17" s="30"/>
      <c r="AJ17" s="30"/>
      <c r="AK17" s="30"/>
      <c r="AL17" s="30"/>
      <c r="AM17" s="30"/>
      <c r="AN17" s="30"/>
      <c r="AO17" s="30"/>
      <c r="AP17" s="30"/>
      <c r="AQ17" s="30"/>
      <c r="AR17" s="22"/>
      <c r="AS17" s="13"/>
      <c r="AT17" s="14"/>
      <c r="AU17" s="14"/>
      <c r="AV17" s="14"/>
      <c r="AW17" s="14"/>
      <c r="AX17" s="450">
        <v>24000</v>
      </c>
      <c r="AY17" s="450"/>
      <c r="AZ17" s="450"/>
      <c r="BA17" s="14" t="s">
        <v>129</v>
      </c>
      <c r="BB17" s="14"/>
      <c r="BC17" s="14"/>
      <c r="BD17" s="14"/>
      <c r="BE17" s="14"/>
      <c r="BF17" s="14"/>
      <c r="BG17" s="14"/>
      <c r="BH17" s="15"/>
      <c r="BK17" s="21" t="s">
        <v>117</v>
      </c>
      <c r="BL17" s="30"/>
      <c r="BM17" s="22"/>
      <c r="BN17" s="458"/>
      <c r="BO17" s="459"/>
      <c r="BP17" s="459"/>
      <c r="BQ17" s="460"/>
      <c r="BR17" s="442"/>
      <c r="BS17" s="429"/>
      <c r="BT17" s="429"/>
      <c r="BU17" s="74"/>
      <c r="BV17" s="459"/>
      <c r="BW17" s="459"/>
      <c r="BX17" s="459"/>
      <c r="BY17" s="459"/>
      <c r="BZ17" s="73"/>
      <c r="CA17" s="17" t="s">
        <v>346</v>
      </c>
      <c r="CB17" s="17"/>
      <c r="CC17" s="17"/>
      <c r="CD17" s="17"/>
      <c r="CE17" s="17"/>
      <c r="CF17" s="18"/>
      <c r="CG17" s="21"/>
      <c r="CH17" s="30"/>
      <c r="CI17" s="30"/>
      <c r="CJ17" s="30"/>
      <c r="CK17" s="30"/>
      <c r="CL17" s="22"/>
      <c r="CP17" s="113"/>
      <c r="CQ17" s="29" t="s">
        <v>127</v>
      </c>
      <c r="CR17" s="25"/>
      <c r="CS17" s="26"/>
      <c r="CT17" s="493"/>
      <c r="CU17" s="494"/>
      <c r="CV17" s="494"/>
      <c r="CW17" s="494"/>
      <c r="CX17" s="494"/>
      <c r="CY17" s="494"/>
      <c r="CZ17" s="495"/>
      <c r="DA17" s="92" t="s">
        <v>238</v>
      </c>
      <c r="DB17" s="93"/>
      <c r="DC17" s="93"/>
      <c r="DD17" s="93"/>
      <c r="DE17" s="93"/>
      <c r="DF17" s="93"/>
      <c r="DG17" s="93"/>
      <c r="DH17" s="93"/>
      <c r="DI17" s="93"/>
      <c r="DJ17" s="93"/>
      <c r="DK17" s="93"/>
      <c r="DL17" s="93">
        <v>60</v>
      </c>
      <c r="DM17" s="93" t="s">
        <v>355</v>
      </c>
      <c r="DN17" s="93"/>
      <c r="DO17" s="93"/>
      <c r="DP17" s="93"/>
      <c r="DQ17" s="93"/>
      <c r="DR17" s="93"/>
      <c r="DS17" s="93"/>
      <c r="DT17" s="120"/>
      <c r="DU17" s="80"/>
      <c r="DV17" s="107" t="s">
        <v>145</v>
      </c>
      <c r="DW17" s="540"/>
      <c r="DX17" s="540"/>
      <c r="DY17" s="540"/>
      <c r="DZ17" s="541"/>
      <c r="EA17" s="249"/>
      <c r="EB17" s="521" t="s">
        <v>113</v>
      </c>
      <c r="EC17" s="521"/>
      <c r="ED17" s="521"/>
      <c r="EE17" s="523"/>
      <c r="EF17" s="240"/>
      <c r="EG17" s="521" t="s">
        <v>113</v>
      </c>
      <c r="EH17" s="521"/>
      <c r="EI17" s="521"/>
      <c r="EJ17" s="523"/>
      <c r="EK17" s="238"/>
      <c r="EL17" s="524"/>
      <c r="EM17" s="524"/>
      <c r="EN17" s="524"/>
      <c r="EO17" s="525"/>
      <c r="EP17" s="240"/>
      <c r="EQ17" s="521" t="s">
        <v>113</v>
      </c>
      <c r="ER17" s="521"/>
      <c r="ES17" s="521"/>
      <c r="ET17" s="523"/>
      <c r="EU17" s="240"/>
      <c r="EV17" s="521" t="s">
        <v>113</v>
      </c>
      <c r="EW17" s="521"/>
      <c r="EX17" s="521"/>
      <c r="EY17" s="522"/>
      <c r="EZ17" s="32"/>
      <c r="FA17" s="385"/>
      <c r="FB17" s="378"/>
      <c r="FC17" s="379"/>
      <c r="FD17" s="83" t="s">
        <v>271</v>
      </c>
      <c r="FE17" s="84"/>
      <c r="FF17" s="86"/>
      <c r="FG17" s="359" t="s">
        <v>350</v>
      </c>
      <c r="FH17" s="360"/>
      <c r="FI17" s="360"/>
      <c r="FJ17" s="360"/>
      <c r="FK17" s="360"/>
      <c r="FL17" s="360"/>
      <c r="FM17" s="360"/>
      <c r="FN17" s="382"/>
      <c r="FO17" s="83" t="s">
        <v>88</v>
      </c>
      <c r="FP17" s="84"/>
      <c r="FQ17" s="84"/>
      <c r="FR17" s="84"/>
      <c r="FS17" s="84"/>
      <c r="FT17" s="84"/>
      <c r="FU17" s="84"/>
      <c r="FV17" s="84"/>
      <c r="FW17" s="84"/>
      <c r="FX17" s="84"/>
      <c r="FY17" s="84"/>
      <c r="FZ17" s="84"/>
      <c r="GA17" s="84"/>
      <c r="GB17" s="84"/>
      <c r="GC17" s="84"/>
      <c r="GD17" s="84"/>
      <c r="GE17" s="121"/>
      <c r="GF17" s="82"/>
      <c r="GG17" s="297"/>
      <c r="GH17" s="353"/>
      <c r="GI17" s="12"/>
      <c r="GJ17" s="10"/>
      <c r="GK17" s="9"/>
      <c r="GL17" s="302" t="s">
        <v>113</v>
      </c>
      <c r="GM17" s="300"/>
      <c r="GN17" s="300" t="s">
        <v>113</v>
      </c>
      <c r="GO17" s="300"/>
      <c r="GP17" s="300"/>
      <c r="GQ17" s="300" t="s">
        <v>113</v>
      </c>
      <c r="GR17" s="300"/>
      <c r="GS17" s="300" t="s">
        <v>113</v>
      </c>
      <c r="GT17" s="300"/>
      <c r="GU17" s="300"/>
      <c r="GV17" s="298"/>
      <c r="GW17" s="298"/>
      <c r="GX17" s="228"/>
      <c r="GY17" s="10"/>
      <c r="GZ17" s="9"/>
      <c r="HA17" s="300" t="s">
        <v>113</v>
      </c>
      <c r="HB17" s="300"/>
      <c r="HC17" s="300" t="s">
        <v>113</v>
      </c>
      <c r="HD17" s="300"/>
      <c r="HE17" s="300"/>
      <c r="HF17" s="300" t="s">
        <v>113</v>
      </c>
      <c r="HG17" s="300"/>
      <c r="HH17" s="300" t="s">
        <v>113</v>
      </c>
      <c r="HI17" s="300"/>
      <c r="HJ17" s="354"/>
      <c r="HK17" s="82"/>
      <c r="HL17" s="82"/>
      <c r="HM17" s="82"/>
      <c r="HN17" s="82"/>
      <c r="HO17" s="82"/>
      <c r="HP17" s="82"/>
      <c r="HQ17" s="82"/>
      <c r="HR17" s="82"/>
      <c r="HS17" s="82"/>
      <c r="HT17" s="82"/>
      <c r="HU17" s="82"/>
      <c r="HV17" s="82"/>
      <c r="HW17" s="82"/>
      <c r="HX17" s="82"/>
      <c r="HY17" s="82"/>
      <c r="HZ17" s="82"/>
      <c r="IA17" s="82"/>
      <c r="IB17" s="32"/>
      <c r="IC17" s="32"/>
    </row>
    <row r="18" spans="2:237" ht="15" customHeight="1">
      <c r="B18" s="18"/>
      <c r="D18" s="44"/>
      <c r="E18" s="16"/>
      <c r="F18" s="17"/>
      <c r="G18" s="17"/>
      <c r="H18" s="17"/>
      <c r="I18" s="17"/>
      <c r="J18" s="17"/>
      <c r="K18" s="17"/>
      <c r="L18" s="17"/>
      <c r="M18" s="17"/>
      <c r="N18" s="17"/>
      <c r="O18" s="17"/>
      <c r="P18" s="17"/>
      <c r="Q18" s="17"/>
      <c r="R18" s="17"/>
      <c r="S18" s="17"/>
      <c r="T18" s="17"/>
      <c r="U18" s="17"/>
      <c r="V18" s="17"/>
      <c r="W18" s="17"/>
      <c r="X18" s="17"/>
      <c r="Y18" s="18"/>
      <c r="Z18" s="45"/>
      <c r="AB18" s="16"/>
      <c r="AG18" s="13" t="s">
        <v>64</v>
      </c>
      <c r="AH18" s="14"/>
      <c r="AI18" s="14"/>
      <c r="AJ18" s="14"/>
      <c r="AK18" s="14"/>
      <c r="AL18" s="14"/>
      <c r="AM18" s="14"/>
      <c r="AN18" s="14"/>
      <c r="AO18" s="14"/>
      <c r="AP18" s="14"/>
      <c r="AQ18" s="14"/>
      <c r="AR18" s="15"/>
      <c r="AS18" s="19"/>
      <c r="AT18" s="28"/>
      <c r="AU18" s="28"/>
      <c r="AV18" s="28"/>
      <c r="AW18" s="28"/>
      <c r="AX18" s="28"/>
      <c r="AY18" s="28" t="s">
        <v>366</v>
      </c>
      <c r="AZ18" s="28"/>
      <c r="BA18" s="28"/>
      <c r="BB18" s="28"/>
      <c r="BC18" s="28"/>
      <c r="BD18" s="28"/>
      <c r="BE18" s="28"/>
      <c r="BF18" s="28"/>
      <c r="BG18" s="28"/>
      <c r="BH18" s="20"/>
      <c r="BK18" s="21"/>
      <c r="BL18" s="30"/>
      <c r="BM18" s="22"/>
      <c r="BN18" s="21"/>
      <c r="BO18" s="30"/>
      <c r="BP18" s="30"/>
      <c r="BQ18" s="22"/>
      <c r="BR18" s="442"/>
      <c r="BS18" s="429"/>
      <c r="BT18" s="429"/>
      <c r="BU18" s="74"/>
      <c r="BV18" s="30"/>
      <c r="BW18" s="30"/>
      <c r="BX18" s="30"/>
      <c r="BY18" s="30"/>
      <c r="BZ18" s="73"/>
      <c r="CA18" s="30" t="s">
        <v>65</v>
      </c>
      <c r="CB18" s="30"/>
      <c r="CC18" s="30"/>
      <c r="CD18" s="30"/>
      <c r="CE18" s="30"/>
      <c r="CF18" s="22"/>
      <c r="CG18" s="21"/>
      <c r="CH18" s="30"/>
      <c r="CI18" s="30"/>
      <c r="CJ18" s="30"/>
      <c r="CK18" s="30"/>
      <c r="CL18" s="22"/>
      <c r="CP18" s="113" t="s">
        <v>121</v>
      </c>
      <c r="CQ18" s="490" t="s">
        <v>343</v>
      </c>
      <c r="CR18" s="491"/>
      <c r="CS18" s="492"/>
      <c r="CT18" s="490" t="s">
        <v>66</v>
      </c>
      <c r="CU18" s="491"/>
      <c r="CV18" s="491"/>
      <c r="CW18" s="491"/>
      <c r="CX18" s="491"/>
      <c r="CY18" s="491"/>
      <c r="CZ18" s="492"/>
      <c r="DA18" s="87" t="s">
        <v>24</v>
      </c>
      <c r="DB18" s="88"/>
      <c r="DC18" s="88"/>
      <c r="DD18" s="88"/>
      <c r="DE18" s="88"/>
      <c r="DF18" s="88"/>
      <c r="DG18" s="88"/>
      <c r="DH18" s="88"/>
      <c r="DI18" s="88"/>
      <c r="DJ18" s="88"/>
      <c r="DK18" s="88"/>
      <c r="DL18" s="88"/>
      <c r="DM18" s="88"/>
      <c r="DN18" s="88"/>
      <c r="DO18" s="88"/>
      <c r="DP18" s="88"/>
      <c r="DQ18" s="88"/>
      <c r="DR18" s="88"/>
      <c r="DS18" s="88"/>
      <c r="DT18" s="122"/>
      <c r="DU18" s="32"/>
      <c r="DV18" s="560"/>
      <c r="DW18" s="506"/>
      <c r="DX18" s="506"/>
      <c r="DY18" s="506"/>
      <c r="DZ18" s="528"/>
      <c r="EA18" s="243"/>
      <c r="EB18" s="532" t="s">
        <v>113</v>
      </c>
      <c r="EC18" s="532"/>
      <c r="ED18" s="532"/>
      <c r="EE18" s="562"/>
      <c r="EF18" s="243"/>
      <c r="EG18" s="535"/>
      <c r="EH18" s="535"/>
      <c r="EI18" s="535"/>
      <c r="EJ18" s="537"/>
      <c r="EK18" s="243"/>
      <c r="EL18" s="532" t="s">
        <v>113</v>
      </c>
      <c r="EM18" s="532"/>
      <c r="EN18" s="532"/>
      <c r="EO18" s="562"/>
      <c r="EP18" s="243"/>
      <c r="EQ18" s="532" t="s">
        <v>113</v>
      </c>
      <c r="ER18" s="532"/>
      <c r="ES18" s="532"/>
      <c r="ET18" s="562"/>
      <c r="EU18" s="243"/>
      <c r="EV18" s="532" t="s">
        <v>113</v>
      </c>
      <c r="EW18" s="532"/>
      <c r="EX18" s="532"/>
      <c r="EY18" s="563"/>
      <c r="EZ18" s="32"/>
      <c r="FA18" s="385"/>
      <c r="FB18" s="378"/>
      <c r="FC18" s="379"/>
      <c r="FD18" s="89" t="s">
        <v>179</v>
      </c>
      <c r="FE18" s="90"/>
      <c r="FF18" s="91"/>
      <c r="FG18" s="370"/>
      <c r="FH18" s="371"/>
      <c r="FI18" s="371"/>
      <c r="FJ18" s="371"/>
      <c r="FK18" s="371"/>
      <c r="FL18" s="371"/>
      <c r="FM18" s="371"/>
      <c r="FN18" s="380"/>
      <c r="FO18" s="89" t="s">
        <v>399</v>
      </c>
      <c r="FP18" s="90"/>
      <c r="FQ18" s="90"/>
      <c r="FR18" s="90"/>
      <c r="FS18" s="90"/>
      <c r="FT18" s="90"/>
      <c r="FU18" s="90"/>
      <c r="FV18" s="90"/>
      <c r="FW18" s="90"/>
      <c r="FX18" s="90"/>
      <c r="FY18" s="90"/>
      <c r="FZ18" s="90"/>
      <c r="GA18" s="90"/>
      <c r="GB18" s="90"/>
      <c r="GC18" s="90"/>
      <c r="GD18" s="90"/>
      <c r="GE18" s="119"/>
      <c r="GF18" s="82"/>
      <c r="GG18" s="297"/>
      <c r="GH18" s="353"/>
      <c r="GI18" s="11"/>
      <c r="GJ18" s="8"/>
      <c r="GK18" s="7"/>
      <c r="GL18" s="302"/>
      <c r="GM18" s="300"/>
      <c r="GN18" s="300"/>
      <c r="GO18" s="300"/>
      <c r="GP18" s="300"/>
      <c r="GQ18" s="300"/>
      <c r="GR18" s="300"/>
      <c r="GS18" s="300"/>
      <c r="GT18" s="300"/>
      <c r="GU18" s="300"/>
      <c r="GV18" s="298"/>
      <c r="GW18" s="298"/>
      <c r="GX18" s="229"/>
      <c r="GY18" s="8"/>
      <c r="GZ18" s="7"/>
      <c r="HA18" s="300"/>
      <c r="HB18" s="300"/>
      <c r="HC18" s="300"/>
      <c r="HD18" s="300"/>
      <c r="HE18" s="300"/>
      <c r="HF18" s="300"/>
      <c r="HG18" s="300"/>
      <c r="HH18" s="300"/>
      <c r="HI18" s="300"/>
      <c r="HJ18" s="354"/>
      <c r="HK18" s="82"/>
      <c r="HL18" s="82"/>
      <c r="HM18" s="82"/>
      <c r="HN18" s="82"/>
      <c r="HO18" s="82"/>
      <c r="HP18" s="82"/>
      <c r="HQ18" s="82"/>
      <c r="HR18" s="82"/>
      <c r="HS18" s="82"/>
      <c r="HT18" s="82"/>
      <c r="HU18" s="82"/>
      <c r="HV18" s="82"/>
      <c r="HW18" s="82"/>
      <c r="HX18" s="82"/>
      <c r="HY18" s="82"/>
      <c r="HZ18" s="82"/>
      <c r="IA18" s="82"/>
      <c r="IB18" s="32"/>
      <c r="IC18" s="32"/>
    </row>
    <row r="19" spans="2:237" ht="15" customHeight="1">
      <c r="B19" s="22"/>
      <c r="D19" s="44"/>
      <c r="E19" s="21"/>
      <c r="F19" s="30"/>
      <c r="G19" s="30"/>
      <c r="H19" s="30"/>
      <c r="I19" s="30"/>
      <c r="J19" s="30"/>
      <c r="K19" s="30"/>
      <c r="L19" s="30"/>
      <c r="M19" s="30"/>
      <c r="N19" s="30"/>
      <c r="O19" s="30"/>
      <c r="P19" s="30"/>
      <c r="Q19" s="30"/>
      <c r="R19" s="30"/>
      <c r="S19" s="30"/>
      <c r="T19" s="30"/>
      <c r="U19" s="30"/>
      <c r="V19" s="30"/>
      <c r="W19" s="30"/>
      <c r="X19" s="30"/>
      <c r="Y19" s="22"/>
      <c r="Z19" s="45"/>
      <c r="AB19" s="21"/>
      <c r="BK19" s="19"/>
      <c r="BL19" s="28"/>
      <c r="BM19" s="20"/>
      <c r="BN19" s="19"/>
      <c r="BO19" s="28"/>
      <c r="BP19" s="28"/>
      <c r="BQ19" s="20"/>
      <c r="BR19" s="443"/>
      <c r="BS19" s="428"/>
      <c r="BT19" s="428"/>
      <c r="BU19" s="70"/>
      <c r="BV19" s="71"/>
      <c r="BW19" s="71"/>
      <c r="BX19" s="71"/>
      <c r="BY19" s="71"/>
      <c r="BZ19" s="72"/>
      <c r="CA19" s="439">
        <v>450</v>
      </c>
      <c r="CB19" s="439"/>
      <c r="CC19" s="439"/>
      <c r="CD19" s="439"/>
      <c r="CE19" s="439"/>
      <c r="CF19" s="440"/>
      <c r="CG19" s="19"/>
      <c r="CH19" s="28"/>
      <c r="CI19" s="28"/>
      <c r="CJ19" s="28"/>
      <c r="CK19" s="28"/>
      <c r="CL19" s="20"/>
      <c r="CP19" s="113"/>
      <c r="CQ19" s="496"/>
      <c r="CR19" s="497"/>
      <c r="CS19" s="498"/>
      <c r="CT19" s="493"/>
      <c r="CU19" s="494"/>
      <c r="CV19" s="494"/>
      <c r="CW19" s="494"/>
      <c r="CX19" s="494"/>
      <c r="CY19" s="494"/>
      <c r="CZ19" s="495"/>
      <c r="DA19" s="89" t="s">
        <v>414</v>
      </c>
      <c r="DB19" s="90"/>
      <c r="DC19" s="90"/>
      <c r="DD19" s="90"/>
      <c r="DE19" s="90"/>
      <c r="DF19" s="90"/>
      <c r="DG19" s="90"/>
      <c r="DH19" s="90"/>
      <c r="DI19" s="90"/>
      <c r="DJ19" s="90"/>
      <c r="DK19" s="90"/>
      <c r="DL19" s="90"/>
      <c r="DM19" s="90"/>
      <c r="DN19" s="90"/>
      <c r="DO19" s="90"/>
      <c r="DP19" s="90"/>
      <c r="DQ19" s="90"/>
      <c r="DR19" s="90"/>
      <c r="DS19" s="90"/>
      <c r="DT19" s="119"/>
      <c r="DU19" s="32"/>
      <c r="DV19" s="561"/>
      <c r="DW19" s="529"/>
      <c r="DX19" s="529"/>
      <c r="DY19" s="529"/>
      <c r="DZ19" s="530"/>
      <c r="EA19" s="238"/>
      <c r="EB19" s="509"/>
      <c r="EC19" s="509"/>
      <c r="ED19" s="509"/>
      <c r="EE19" s="510"/>
      <c r="EF19" s="238"/>
      <c r="EG19" s="524"/>
      <c r="EH19" s="524"/>
      <c r="EI19" s="524"/>
      <c r="EJ19" s="525"/>
      <c r="EK19" s="243"/>
      <c r="EL19" s="532"/>
      <c r="EM19" s="532"/>
      <c r="EN19" s="532"/>
      <c r="EO19" s="562"/>
      <c r="EP19" s="238"/>
      <c r="EQ19" s="509"/>
      <c r="ER19" s="509"/>
      <c r="ES19" s="509"/>
      <c r="ET19" s="510"/>
      <c r="EU19" s="238"/>
      <c r="EV19" s="509"/>
      <c r="EW19" s="509"/>
      <c r="EX19" s="509"/>
      <c r="EY19" s="511"/>
      <c r="EZ19" s="32"/>
      <c r="FA19" s="385"/>
      <c r="FB19" s="378"/>
      <c r="FC19" s="379"/>
      <c r="FD19" s="375" t="s">
        <v>343</v>
      </c>
      <c r="FE19" s="375"/>
      <c r="FF19" s="375"/>
      <c r="FG19" s="83" t="s">
        <v>198</v>
      </c>
      <c r="FH19" s="84"/>
      <c r="FI19" s="84"/>
      <c r="FJ19" s="84"/>
      <c r="FK19" s="84"/>
      <c r="FL19" s="84"/>
      <c r="FM19" s="84"/>
      <c r="FN19" s="86"/>
      <c r="FO19" s="83" t="s">
        <v>94</v>
      </c>
      <c r="FP19" s="84"/>
      <c r="FQ19" s="84"/>
      <c r="FR19" s="84"/>
      <c r="FS19" s="84"/>
      <c r="FT19" s="84"/>
      <c r="FU19" s="84"/>
      <c r="FV19" s="84"/>
      <c r="FW19" s="84"/>
      <c r="FX19" s="84"/>
      <c r="FY19" s="84"/>
      <c r="FZ19" s="84"/>
      <c r="GA19" s="84"/>
      <c r="GB19" s="84"/>
      <c r="GC19" s="84"/>
      <c r="GD19" s="84"/>
      <c r="GE19" s="121"/>
      <c r="GF19" s="82"/>
      <c r="GG19" s="297"/>
      <c r="GH19" s="298"/>
      <c r="GI19" s="12"/>
      <c r="GJ19" s="10"/>
      <c r="GK19" s="9"/>
      <c r="GL19" s="300" t="s">
        <v>113</v>
      </c>
      <c r="GM19" s="300"/>
      <c r="GN19" s="300" t="s">
        <v>113</v>
      </c>
      <c r="GO19" s="300"/>
      <c r="GP19" s="300"/>
      <c r="GQ19" s="298"/>
      <c r="GR19" s="298"/>
      <c r="GS19" s="140"/>
      <c r="GT19" s="10"/>
      <c r="GU19" s="9"/>
      <c r="GV19" s="300" t="s">
        <v>113</v>
      </c>
      <c r="GW19" s="300"/>
      <c r="GX19" s="300" t="s">
        <v>113</v>
      </c>
      <c r="GY19" s="300"/>
      <c r="GZ19" s="300"/>
      <c r="HA19" s="300" t="s">
        <v>113</v>
      </c>
      <c r="HB19" s="300"/>
      <c r="HC19" s="300" t="s">
        <v>113</v>
      </c>
      <c r="HD19" s="300"/>
      <c r="HE19" s="300"/>
      <c r="HF19" s="300" t="s">
        <v>113</v>
      </c>
      <c r="HG19" s="300"/>
      <c r="HH19" s="300" t="s">
        <v>113</v>
      </c>
      <c r="HI19" s="300"/>
      <c r="HJ19" s="354"/>
      <c r="HK19" s="82"/>
      <c r="HL19" s="82"/>
      <c r="HM19" s="82"/>
      <c r="HN19" s="82"/>
      <c r="HO19" s="82"/>
      <c r="HP19" s="82"/>
      <c r="HQ19" s="82"/>
      <c r="HR19" s="82"/>
      <c r="HS19" s="82"/>
      <c r="HT19" s="82"/>
      <c r="HU19" s="82"/>
      <c r="HV19" s="82"/>
      <c r="HW19" s="82"/>
      <c r="HX19" s="82"/>
      <c r="HY19" s="82"/>
      <c r="HZ19" s="82"/>
      <c r="IA19" s="82"/>
      <c r="IB19" s="32"/>
      <c r="IC19" s="32"/>
    </row>
    <row r="20" spans="2:237" ht="15" customHeight="1">
      <c r="B20" s="49"/>
      <c r="C20" s="50"/>
      <c r="D20" s="51"/>
      <c r="E20" s="52"/>
      <c r="F20" s="50"/>
      <c r="G20" s="50"/>
      <c r="H20" s="50"/>
      <c r="I20" s="50"/>
      <c r="J20" s="50"/>
      <c r="K20" s="50"/>
      <c r="L20" s="50"/>
      <c r="M20" s="50"/>
      <c r="N20" s="50"/>
      <c r="O20" s="50"/>
      <c r="P20" s="50"/>
      <c r="Q20" s="50"/>
      <c r="R20" s="50"/>
      <c r="S20" s="50"/>
      <c r="T20" s="50"/>
      <c r="U20" s="50"/>
      <c r="V20" s="50"/>
      <c r="W20" s="50"/>
      <c r="X20" s="50"/>
      <c r="Y20" s="49"/>
      <c r="Z20" s="53"/>
      <c r="AA20" s="50"/>
      <c r="AB20" s="52"/>
      <c r="AF20" s="31" t="s">
        <v>193</v>
      </c>
      <c r="BK20" s="16"/>
      <c r="BL20" s="17"/>
      <c r="BM20" s="18"/>
      <c r="BN20" s="16"/>
      <c r="BO20" s="17"/>
      <c r="BP20" s="17"/>
      <c r="BQ20" s="18"/>
      <c r="BR20" s="58"/>
      <c r="BS20" s="62"/>
      <c r="BT20" s="63"/>
      <c r="BU20" s="35" t="s">
        <v>67</v>
      </c>
      <c r="BV20" s="30"/>
      <c r="BW20" s="30"/>
      <c r="BX20" s="30"/>
      <c r="BY20" s="30"/>
      <c r="BZ20" s="22"/>
      <c r="CA20" s="441" t="s">
        <v>59</v>
      </c>
      <c r="CB20" s="427"/>
      <c r="CC20" s="427"/>
      <c r="CD20" s="427"/>
      <c r="CE20" s="427"/>
      <c r="CF20" s="451"/>
      <c r="CG20" s="441" t="s">
        <v>59</v>
      </c>
      <c r="CH20" s="427"/>
      <c r="CI20" s="427"/>
      <c r="CJ20" s="427"/>
      <c r="CK20" s="427"/>
      <c r="CL20" s="451"/>
      <c r="CP20" s="113" t="s">
        <v>143</v>
      </c>
      <c r="CQ20" s="493"/>
      <c r="CR20" s="494"/>
      <c r="CS20" s="495"/>
      <c r="CT20" s="79" t="s">
        <v>82</v>
      </c>
      <c r="CU20" s="80"/>
      <c r="CV20" s="80"/>
      <c r="CW20" s="80"/>
      <c r="CX20" s="80"/>
      <c r="CY20" s="80"/>
      <c r="CZ20" s="81"/>
      <c r="DA20" s="92" t="s">
        <v>222</v>
      </c>
      <c r="DB20" s="93"/>
      <c r="DC20" s="93"/>
      <c r="DD20" s="93"/>
      <c r="DE20" s="93"/>
      <c r="DF20" s="93"/>
      <c r="DG20" s="93"/>
      <c r="DH20" s="93"/>
      <c r="DI20" s="93"/>
      <c r="DJ20" s="93"/>
      <c r="DK20" s="93"/>
      <c r="DL20" s="93"/>
      <c r="DM20" s="93"/>
      <c r="DN20" s="93"/>
      <c r="DO20" s="93"/>
      <c r="DP20" s="93"/>
      <c r="DQ20" s="93"/>
      <c r="DR20" s="93"/>
      <c r="DS20" s="93"/>
      <c r="DT20" s="120"/>
      <c r="DU20" s="32"/>
      <c r="DV20" s="128"/>
      <c r="DW20" s="519"/>
      <c r="DX20" s="519"/>
      <c r="DY20" s="519"/>
      <c r="DZ20" s="520"/>
      <c r="EA20" s="240"/>
      <c r="EB20" s="521" t="s">
        <v>113</v>
      </c>
      <c r="EC20" s="521"/>
      <c r="ED20" s="521"/>
      <c r="EE20" s="523"/>
      <c r="EF20" s="240"/>
      <c r="EG20" s="521" t="s">
        <v>113</v>
      </c>
      <c r="EH20" s="521"/>
      <c r="EI20" s="521"/>
      <c r="EJ20" s="521"/>
      <c r="EK20" s="248" t="s">
        <v>106</v>
      </c>
      <c r="EL20" s="517"/>
      <c r="EM20" s="517"/>
      <c r="EN20" s="517"/>
      <c r="EO20" s="518"/>
      <c r="EP20" s="249"/>
      <c r="EQ20" s="521" t="s">
        <v>113</v>
      </c>
      <c r="ER20" s="521"/>
      <c r="ES20" s="521"/>
      <c r="ET20" s="523"/>
      <c r="EU20" s="240"/>
      <c r="EV20" s="521" t="s">
        <v>113</v>
      </c>
      <c r="EW20" s="521"/>
      <c r="EX20" s="521"/>
      <c r="EY20" s="522"/>
      <c r="EZ20" s="32"/>
      <c r="FA20" s="385"/>
      <c r="FB20" s="378"/>
      <c r="FC20" s="379"/>
      <c r="FD20" s="375"/>
      <c r="FE20" s="375"/>
      <c r="FF20" s="375"/>
      <c r="FG20" s="89" t="s">
        <v>195</v>
      </c>
      <c r="FH20" s="90"/>
      <c r="FI20" s="90"/>
      <c r="FJ20" s="90"/>
      <c r="FK20" s="90"/>
      <c r="FL20" s="90"/>
      <c r="FM20" s="90"/>
      <c r="FN20" s="91"/>
      <c r="FO20" s="89" t="s">
        <v>300</v>
      </c>
      <c r="FP20" s="90"/>
      <c r="FQ20" s="90"/>
      <c r="FR20" s="90"/>
      <c r="FS20" s="90"/>
      <c r="FT20" s="90"/>
      <c r="FU20" s="90"/>
      <c r="FV20" s="90"/>
      <c r="FW20" s="90"/>
      <c r="FX20" s="90"/>
      <c r="FY20" s="90"/>
      <c r="FZ20" s="90"/>
      <c r="GA20" s="90"/>
      <c r="GB20" s="90"/>
      <c r="GC20" s="90"/>
      <c r="GD20" s="90"/>
      <c r="GE20" s="119"/>
      <c r="GF20" s="82"/>
      <c r="GG20" s="297"/>
      <c r="GH20" s="298"/>
      <c r="GI20" s="11"/>
      <c r="GJ20" s="8"/>
      <c r="GK20" s="7"/>
      <c r="GL20" s="300"/>
      <c r="GM20" s="300"/>
      <c r="GN20" s="300"/>
      <c r="GO20" s="300"/>
      <c r="GP20" s="300"/>
      <c r="GQ20" s="298"/>
      <c r="GR20" s="298"/>
      <c r="GS20" s="141"/>
      <c r="GT20" s="8"/>
      <c r="GU20" s="7"/>
      <c r="GV20" s="300"/>
      <c r="GW20" s="300"/>
      <c r="GX20" s="300"/>
      <c r="GY20" s="300"/>
      <c r="GZ20" s="300"/>
      <c r="HA20" s="300"/>
      <c r="HB20" s="300"/>
      <c r="HC20" s="300"/>
      <c r="HD20" s="300"/>
      <c r="HE20" s="300"/>
      <c r="HF20" s="355"/>
      <c r="HG20" s="355"/>
      <c r="HH20" s="300"/>
      <c r="HI20" s="300"/>
      <c r="HJ20" s="354"/>
      <c r="HK20" s="82"/>
      <c r="HL20" s="82"/>
      <c r="HM20" s="82"/>
      <c r="HN20" s="82"/>
      <c r="HO20" s="82"/>
      <c r="HP20" s="82"/>
      <c r="HQ20" s="82"/>
      <c r="HR20" s="82"/>
      <c r="HS20" s="82"/>
      <c r="HT20" s="82"/>
      <c r="HU20" s="82"/>
      <c r="HV20" s="82"/>
      <c r="HW20" s="82"/>
      <c r="HX20" s="82"/>
      <c r="HY20" s="82"/>
      <c r="HZ20" s="82"/>
      <c r="IA20" s="82"/>
      <c r="IB20" s="32"/>
      <c r="IC20" s="32"/>
    </row>
    <row r="21" spans="2:237" ht="15" customHeight="1">
      <c r="B21" s="22"/>
      <c r="D21" s="44"/>
      <c r="E21" s="21"/>
      <c r="F21" s="30"/>
      <c r="G21" s="30"/>
      <c r="H21" s="30"/>
      <c r="I21" s="30"/>
      <c r="J21" s="30"/>
      <c r="K21" s="30"/>
      <c r="L21" s="30"/>
      <c r="M21" s="30"/>
      <c r="N21" s="30"/>
      <c r="O21" s="30"/>
      <c r="P21" s="30" t="s">
        <v>186</v>
      </c>
      <c r="Q21" s="30"/>
      <c r="R21" s="30"/>
      <c r="S21" s="30"/>
      <c r="T21" s="30"/>
      <c r="U21" s="30"/>
      <c r="V21" s="30"/>
      <c r="W21" s="30"/>
      <c r="X21" s="30"/>
      <c r="Y21" s="22"/>
      <c r="Z21" s="45"/>
      <c r="AB21" s="21"/>
      <c r="AG21" s="13"/>
      <c r="AH21" s="426" t="s">
        <v>146</v>
      </c>
      <c r="AI21" s="426"/>
      <c r="AJ21" s="426"/>
      <c r="AK21" s="15"/>
      <c r="AL21" s="448" t="s">
        <v>43</v>
      </c>
      <c r="AM21" s="426"/>
      <c r="AN21" s="426"/>
      <c r="AO21" s="426"/>
      <c r="AP21" s="426"/>
      <c r="AQ21" s="426"/>
      <c r="AR21" s="426"/>
      <c r="AS21" s="426"/>
      <c r="AT21" s="426"/>
      <c r="AU21" s="426"/>
      <c r="AV21" s="426"/>
      <c r="AW21" s="426"/>
      <c r="AX21" s="426"/>
      <c r="AY21" s="426"/>
      <c r="AZ21" s="426"/>
      <c r="BA21" s="426"/>
      <c r="BB21" s="426"/>
      <c r="BC21" s="426"/>
      <c r="BD21" s="426"/>
      <c r="BE21" s="426"/>
      <c r="BF21" s="426"/>
      <c r="BG21" s="426"/>
      <c r="BH21" s="449"/>
      <c r="BK21" s="21" t="s">
        <v>298</v>
      </c>
      <c r="BL21" s="30"/>
      <c r="BM21" s="22"/>
      <c r="BN21" s="458"/>
      <c r="BO21" s="459"/>
      <c r="BP21" s="459"/>
      <c r="BQ21" s="460"/>
      <c r="BR21" s="35"/>
      <c r="BS21" s="34"/>
      <c r="BT21" s="36"/>
      <c r="BU21" s="35"/>
      <c r="BV21" s="30" t="s">
        <v>268</v>
      </c>
      <c r="BW21" s="30"/>
      <c r="BX21" s="30"/>
      <c r="BY21" s="30"/>
      <c r="BZ21" s="22"/>
      <c r="CA21" s="59"/>
      <c r="CB21" s="60" t="s">
        <v>150</v>
      </c>
      <c r="CC21" s="446"/>
      <c r="CD21" s="446"/>
      <c r="CE21" s="446"/>
      <c r="CF21" s="61"/>
      <c r="CG21" s="59"/>
      <c r="CH21" s="60"/>
      <c r="CI21" s="446"/>
      <c r="CJ21" s="446"/>
      <c r="CK21" s="446"/>
      <c r="CL21" s="61"/>
      <c r="CP21" s="113"/>
      <c r="CQ21" s="76" t="s">
        <v>367</v>
      </c>
      <c r="CR21" s="77"/>
      <c r="CS21" s="78"/>
      <c r="CT21" s="79" t="s">
        <v>47</v>
      </c>
      <c r="CU21" s="80"/>
      <c r="CV21" s="80"/>
      <c r="CW21" s="80"/>
      <c r="CX21" s="80"/>
      <c r="CY21" s="80"/>
      <c r="CZ21" s="81"/>
      <c r="DA21" s="92" t="s">
        <v>34</v>
      </c>
      <c r="DB21" s="93"/>
      <c r="DC21" s="93"/>
      <c r="DD21" s="93"/>
      <c r="DE21" s="93"/>
      <c r="DF21" s="93"/>
      <c r="DG21" s="93"/>
      <c r="DH21" s="93"/>
      <c r="DI21" s="93"/>
      <c r="DJ21" s="93"/>
      <c r="DK21" s="93"/>
      <c r="DL21" s="93"/>
      <c r="DM21" s="93"/>
      <c r="DN21" s="93"/>
      <c r="DO21" s="93"/>
      <c r="DP21" s="93"/>
      <c r="DQ21" s="93"/>
      <c r="DR21" s="93"/>
      <c r="DS21" s="93"/>
      <c r="DT21" s="120"/>
      <c r="DU21" s="32"/>
      <c r="DV21" s="128"/>
      <c r="DW21" s="519"/>
      <c r="DX21" s="519"/>
      <c r="DY21" s="519"/>
      <c r="DZ21" s="520"/>
      <c r="EA21" s="240"/>
      <c r="EB21" s="521" t="s">
        <v>113</v>
      </c>
      <c r="EC21" s="521"/>
      <c r="ED21" s="521"/>
      <c r="EE21" s="523"/>
      <c r="EF21" s="240"/>
      <c r="EG21" s="521" t="s">
        <v>113</v>
      </c>
      <c r="EH21" s="521"/>
      <c r="EI21" s="521"/>
      <c r="EJ21" s="523"/>
      <c r="EK21" s="238"/>
      <c r="EL21" s="524"/>
      <c r="EM21" s="524"/>
      <c r="EN21" s="524"/>
      <c r="EO21" s="525"/>
      <c r="EP21" s="246"/>
      <c r="EQ21" s="513"/>
      <c r="ER21" s="513"/>
      <c r="ES21" s="513"/>
      <c r="ET21" s="514"/>
      <c r="EU21" s="246"/>
      <c r="EV21" s="513"/>
      <c r="EW21" s="513"/>
      <c r="EX21" s="513"/>
      <c r="EY21" s="548"/>
      <c r="EZ21" s="32"/>
      <c r="FA21" s="385"/>
      <c r="FB21" s="378"/>
      <c r="FC21" s="379"/>
      <c r="FD21" s="375"/>
      <c r="FE21" s="375"/>
      <c r="FF21" s="375"/>
      <c r="FG21" s="83" t="s">
        <v>212</v>
      </c>
      <c r="FH21" s="84"/>
      <c r="FI21" s="84"/>
      <c r="FJ21" s="84"/>
      <c r="FK21" s="84"/>
      <c r="FL21" s="84"/>
      <c r="FM21" s="84"/>
      <c r="FN21" s="86"/>
      <c r="FO21" s="359" t="s">
        <v>92</v>
      </c>
      <c r="FP21" s="360"/>
      <c r="FQ21" s="360"/>
      <c r="FR21" s="360"/>
      <c r="FS21" s="360"/>
      <c r="FT21" s="360"/>
      <c r="FU21" s="360"/>
      <c r="FV21" s="360"/>
      <c r="FW21" s="360"/>
      <c r="FX21" s="360"/>
      <c r="FY21" s="360"/>
      <c r="FZ21" s="360"/>
      <c r="GA21" s="360"/>
      <c r="GB21" s="360"/>
      <c r="GC21" s="360"/>
      <c r="GD21" s="360"/>
      <c r="GE21" s="361"/>
      <c r="GF21" s="82"/>
      <c r="GG21" s="297"/>
      <c r="GH21" s="298"/>
      <c r="GI21" s="12"/>
      <c r="GJ21" s="10"/>
      <c r="GK21" s="9"/>
      <c r="GL21" s="300" t="s">
        <v>113</v>
      </c>
      <c r="GM21" s="300"/>
      <c r="GN21" s="300" t="s">
        <v>113</v>
      </c>
      <c r="GO21" s="300"/>
      <c r="GP21" s="300"/>
      <c r="GQ21" s="300" t="s">
        <v>113</v>
      </c>
      <c r="GR21" s="300"/>
      <c r="GS21" s="300" t="s">
        <v>113</v>
      </c>
      <c r="GT21" s="300"/>
      <c r="GU21" s="300"/>
      <c r="GV21" s="300" t="s">
        <v>113</v>
      </c>
      <c r="GW21" s="300"/>
      <c r="GX21" s="300" t="s">
        <v>113</v>
      </c>
      <c r="GY21" s="300"/>
      <c r="GZ21" s="300"/>
      <c r="HA21" s="300" t="s">
        <v>113</v>
      </c>
      <c r="HB21" s="300"/>
      <c r="HC21" s="300" t="s">
        <v>113</v>
      </c>
      <c r="HD21" s="300"/>
      <c r="HE21" s="301"/>
      <c r="HF21" s="345" t="s">
        <v>118</v>
      </c>
      <c r="HG21" s="346"/>
      <c r="HH21" s="140"/>
      <c r="HI21" s="10"/>
      <c r="HJ21" s="567"/>
      <c r="HK21" s="82"/>
      <c r="HL21" s="82"/>
      <c r="HM21" s="82"/>
      <c r="HN21" s="82"/>
      <c r="HO21" s="82"/>
      <c r="HP21" s="82"/>
      <c r="HQ21" s="82"/>
      <c r="HR21" s="82"/>
      <c r="HS21" s="82"/>
      <c r="HT21" s="82"/>
      <c r="HU21" s="82"/>
      <c r="HV21" s="82"/>
      <c r="HW21" s="82"/>
      <c r="HX21" s="82"/>
      <c r="HY21" s="82"/>
      <c r="HZ21" s="82"/>
      <c r="IA21" s="82"/>
      <c r="IB21" s="32"/>
      <c r="IC21" s="32"/>
    </row>
    <row r="22" spans="2:237" ht="15" customHeight="1">
      <c r="B22" s="22"/>
      <c r="D22" s="44"/>
      <c r="E22" s="21"/>
      <c r="F22" s="30"/>
      <c r="G22" s="30"/>
      <c r="H22" s="30"/>
      <c r="I22" s="30"/>
      <c r="J22" s="30"/>
      <c r="K22" s="30"/>
      <c r="L22" s="30"/>
      <c r="M22" s="30"/>
      <c r="N22" s="30"/>
      <c r="O22" s="30"/>
      <c r="P22" s="30"/>
      <c r="Q22" s="30"/>
      <c r="R22" s="30"/>
      <c r="S22" s="30"/>
      <c r="T22" s="30"/>
      <c r="U22" s="30"/>
      <c r="V22" s="30"/>
      <c r="W22" s="30"/>
      <c r="X22" s="30"/>
      <c r="Y22" s="22"/>
      <c r="Z22" s="45"/>
      <c r="AB22" s="21"/>
      <c r="AG22" s="13"/>
      <c r="AH22" s="426" t="s">
        <v>175</v>
      </c>
      <c r="AI22" s="426"/>
      <c r="AJ22" s="426"/>
      <c r="AK22" s="15"/>
      <c r="AL22" s="14" t="s">
        <v>256</v>
      </c>
      <c r="AM22" s="14"/>
      <c r="AN22" s="14"/>
      <c r="AO22" s="14"/>
      <c r="AP22" s="14"/>
      <c r="AQ22" s="14"/>
      <c r="AR22" s="14"/>
      <c r="AS22" s="14"/>
      <c r="AT22" s="14"/>
      <c r="AU22" s="14"/>
      <c r="AV22" s="14"/>
      <c r="AW22" s="14"/>
      <c r="AX22" s="14"/>
      <c r="AY22" s="14"/>
      <c r="AZ22" s="14"/>
      <c r="BA22" s="14"/>
      <c r="BB22" s="14"/>
      <c r="BC22" s="14"/>
      <c r="BD22" s="14"/>
      <c r="BE22" s="14"/>
      <c r="BF22" s="14"/>
      <c r="BG22" s="14"/>
      <c r="BH22" s="15"/>
      <c r="BK22" s="21" t="s">
        <v>117</v>
      </c>
      <c r="BL22" s="30"/>
      <c r="BM22" s="22"/>
      <c r="BN22" s="458"/>
      <c r="BO22" s="459"/>
      <c r="BP22" s="459"/>
      <c r="BQ22" s="460"/>
      <c r="BR22" s="35"/>
      <c r="BS22" s="34"/>
      <c r="BT22" s="36"/>
      <c r="BU22" s="21"/>
      <c r="BV22" s="30" t="s">
        <v>372</v>
      </c>
      <c r="BW22" s="30"/>
      <c r="BX22" s="30"/>
      <c r="BY22" s="30"/>
      <c r="BZ22" s="22"/>
      <c r="CA22" s="441" t="s">
        <v>346</v>
      </c>
      <c r="CB22" s="427"/>
      <c r="CC22" s="427"/>
      <c r="CD22" s="427"/>
      <c r="CE22" s="427"/>
      <c r="CF22" s="451"/>
      <c r="CG22" s="441" t="s">
        <v>346</v>
      </c>
      <c r="CH22" s="427"/>
      <c r="CI22" s="427"/>
      <c r="CJ22" s="427"/>
      <c r="CK22" s="427"/>
      <c r="CL22" s="451"/>
      <c r="CP22" s="113"/>
      <c r="CQ22" s="29"/>
      <c r="CR22" s="25"/>
      <c r="CS22" s="26"/>
      <c r="CT22" s="76" t="s">
        <v>333</v>
      </c>
      <c r="CU22" s="77"/>
      <c r="CV22" s="77"/>
      <c r="CW22" s="77"/>
      <c r="CX22" s="77"/>
      <c r="CY22" s="77"/>
      <c r="CZ22" s="78"/>
      <c r="DA22" s="92" t="s">
        <v>412</v>
      </c>
      <c r="DB22" s="93"/>
      <c r="DC22" s="93"/>
      <c r="DD22" s="93"/>
      <c r="DE22" s="93"/>
      <c r="DF22" s="93"/>
      <c r="DG22" s="93"/>
      <c r="DH22" s="93"/>
      <c r="DI22" s="93"/>
      <c r="DJ22" s="93"/>
      <c r="DK22" s="93"/>
      <c r="DL22" s="93"/>
      <c r="DM22" s="93"/>
      <c r="DN22" s="93"/>
      <c r="DO22" s="93"/>
      <c r="DP22" s="93"/>
      <c r="DQ22" s="93">
        <v>50</v>
      </c>
      <c r="DR22" s="93" t="s">
        <v>272</v>
      </c>
      <c r="DS22" s="93"/>
      <c r="DT22" s="120"/>
      <c r="DU22" s="32"/>
      <c r="DV22" s="128"/>
      <c r="DW22" s="519"/>
      <c r="DX22" s="519"/>
      <c r="DY22" s="519"/>
      <c r="DZ22" s="520"/>
      <c r="EA22" s="240"/>
      <c r="EB22" s="521" t="s">
        <v>113</v>
      </c>
      <c r="EC22" s="521"/>
      <c r="ED22" s="521"/>
      <c r="EE22" s="523"/>
      <c r="EF22" s="240"/>
      <c r="EG22" s="521" t="s">
        <v>113</v>
      </c>
      <c r="EH22" s="521"/>
      <c r="EI22" s="521"/>
      <c r="EJ22" s="523"/>
      <c r="EK22" s="240"/>
      <c r="EL22" s="521" t="s">
        <v>113</v>
      </c>
      <c r="EM22" s="521"/>
      <c r="EN22" s="521"/>
      <c r="EO22" s="523"/>
      <c r="EP22" s="240"/>
      <c r="EQ22" s="521" t="s">
        <v>113</v>
      </c>
      <c r="ER22" s="521"/>
      <c r="ES22" s="521"/>
      <c r="ET22" s="523"/>
      <c r="EU22" s="239"/>
      <c r="EV22" s="515"/>
      <c r="EW22" s="515"/>
      <c r="EX22" s="515"/>
      <c r="EY22" s="538"/>
      <c r="EZ22" s="32"/>
      <c r="FA22" s="385"/>
      <c r="FB22" s="378"/>
      <c r="FC22" s="379"/>
      <c r="FD22" s="375"/>
      <c r="FE22" s="375"/>
      <c r="FF22" s="375"/>
      <c r="FG22" s="89" t="s">
        <v>195</v>
      </c>
      <c r="FH22" s="90"/>
      <c r="FI22" s="90"/>
      <c r="FJ22" s="90"/>
      <c r="FK22" s="90"/>
      <c r="FL22" s="90"/>
      <c r="FM22" s="90"/>
      <c r="FN22" s="91"/>
      <c r="FO22" s="370"/>
      <c r="FP22" s="371"/>
      <c r="FQ22" s="371"/>
      <c r="FR22" s="371"/>
      <c r="FS22" s="371"/>
      <c r="FT22" s="371"/>
      <c r="FU22" s="371"/>
      <c r="FV22" s="371"/>
      <c r="FW22" s="371"/>
      <c r="FX22" s="371"/>
      <c r="FY22" s="371"/>
      <c r="FZ22" s="371"/>
      <c r="GA22" s="371"/>
      <c r="GB22" s="371"/>
      <c r="GC22" s="371"/>
      <c r="GD22" s="371"/>
      <c r="GE22" s="372"/>
      <c r="GF22" s="82"/>
      <c r="GG22" s="297"/>
      <c r="GH22" s="298"/>
      <c r="GI22" s="11"/>
      <c r="GJ22" s="8"/>
      <c r="GK22" s="7"/>
      <c r="GL22" s="300"/>
      <c r="GM22" s="300"/>
      <c r="GN22" s="300"/>
      <c r="GO22" s="300"/>
      <c r="GP22" s="300"/>
      <c r="GQ22" s="300"/>
      <c r="GR22" s="300"/>
      <c r="GS22" s="300"/>
      <c r="GT22" s="300"/>
      <c r="GU22" s="300"/>
      <c r="GV22" s="300"/>
      <c r="GW22" s="300"/>
      <c r="GX22" s="300"/>
      <c r="GY22" s="300"/>
      <c r="GZ22" s="300"/>
      <c r="HA22" s="300"/>
      <c r="HB22" s="300"/>
      <c r="HC22" s="300"/>
      <c r="HD22" s="300"/>
      <c r="HE22" s="301"/>
      <c r="HF22" s="569"/>
      <c r="HG22" s="570"/>
      <c r="HH22" s="141"/>
      <c r="HI22" s="8"/>
      <c r="HJ22" s="568"/>
      <c r="HK22" s="82"/>
      <c r="HL22" s="82"/>
      <c r="HM22" s="82"/>
      <c r="HN22" s="82"/>
      <c r="HO22" s="82"/>
      <c r="HP22" s="82"/>
      <c r="HQ22" s="82"/>
      <c r="HR22" s="82"/>
      <c r="HS22" s="82"/>
      <c r="HT22" s="82"/>
      <c r="HU22" s="82"/>
      <c r="HV22" s="82"/>
      <c r="HW22" s="82"/>
      <c r="HX22" s="82"/>
      <c r="HY22" s="82"/>
      <c r="HZ22" s="82"/>
      <c r="IA22" s="82"/>
      <c r="IB22" s="32"/>
      <c r="IC22" s="32"/>
    </row>
    <row r="23" spans="2:237" ht="15" customHeight="1">
      <c r="B23" s="22"/>
      <c r="D23" s="44"/>
      <c r="E23" s="21"/>
      <c r="F23" s="30"/>
      <c r="G23" s="30"/>
      <c r="H23" s="30"/>
      <c r="I23" s="30"/>
      <c r="J23" s="30"/>
      <c r="K23" s="30"/>
      <c r="L23" s="30"/>
      <c r="M23" s="30"/>
      <c r="N23" s="30"/>
      <c r="O23" s="30"/>
      <c r="P23" s="30"/>
      <c r="Q23" s="30"/>
      <c r="R23" s="30"/>
      <c r="S23" s="30"/>
      <c r="T23" s="30"/>
      <c r="U23" s="30"/>
      <c r="V23" s="30"/>
      <c r="W23" s="30"/>
      <c r="X23" s="30"/>
      <c r="Y23" s="22"/>
      <c r="Z23" s="45"/>
      <c r="AB23" s="21"/>
      <c r="AG23" s="16"/>
      <c r="AH23" s="427" t="s">
        <v>107</v>
      </c>
      <c r="AI23" s="427"/>
      <c r="AJ23" s="427"/>
      <c r="AK23" s="18"/>
      <c r="AL23" s="17" t="s">
        <v>396</v>
      </c>
      <c r="AM23" s="17"/>
      <c r="AN23" s="17"/>
      <c r="AO23" s="17"/>
      <c r="AP23" s="17"/>
      <c r="AQ23" s="17"/>
      <c r="AR23" s="17"/>
      <c r="AS23" s="17"/>
      <c r="AT23" s="17"/>
      <c r="AU23" s="17"/>
      <c r="AV23" s="17"/>
      <c r="AW23" s="17"/>
      <c r="AX23" s="17"/>
      <c r="AY23" s="17"/>
      <c r="AZ23" s="17"/>
      <c r="BA23" s="17"/>
      <c r="BB23" s="17"/>
      <c r="BC23" s="17"/>
      <c r="BD23" s="17"/>
      <c r="BE23" s="17"/>
      <c r="BF23" s="17"/>
      <c r="BG23" s="17"/>
      <c r="BH23" s="18"/>
      <c r="BK23" s="21"/>
      <c r="BL23" s="30"/>
      <c r="BM23" s="22"/>
      <c r="BN23" s="21"/>
      <c r="BO23" s="30"/>
      <c r="BP23" s="30"/>
      <c r="BQ23" s="22"/>
      <c r="BR23" s="35"/>
      <c r="BS23" s="34"/>
      <c r="BT23" s="36"/>
      <c r="BU23" s="21"/>
      <c r="BV23" s="30" t="s">
        <v>77</v>
      </c>
      <c r="BW23" s="30"/>
      <c r="BX23" s="30"/>
      <c r="BY23" s="30"/>
      <c r="BZ23" s="22"/>
      <c r="CA23" s="442" t="s">
        <v>65</v>
      </c>
      <c r="CB23" s="429"/>
      <c r="CC23" s="429"/>
      <c r="CD23" s="429"/>
      <c r="CE23" s="429"/>
      <c r="CF23" s="457"/>
      <c r="CG23" s="442" t="s">
        <v>65</v>
      </c>
      <c r="CH23" s="429"/>
      <c r="CI23" s="429"/>
      <c r="CJ23" s="429"/>
      <c r="CK23" s="429"/>
      <c r="CL23" s="457"/>
      <c r="CP23" s="113"/>
      <c r="CQ23" s="99" t="s">
        <v>347</v>
      </c>
      <c r="CR23" s="100"/>
      <c r="CS23" s="100"/>
      <c r="CT23" s="101"/>
      <c r="CU23" s="100"/>
      <c r="CV23" s="100"/>
      <c r="CW23" s="100"/>
      <c r="CX23" s="100"/>
      <c r="CY23" s="100"/>
      <c r="CZ23" s="102"/>
      <c r="DA23" s="103"/>
      <c r="DB23" s="101"/>
      <c r="DC23" s="101"/>
      <c r="DD23" s="101"/>
      <c r="DE23" s="101"/>
      <c r="DF23" s="101"/>
      <c r="DG23" s="101"/>
      <c r="DH23" s="101"/>
      <c r="DI23" s="101"/>
      <c r="DJ23" s="101"/>
      <c r="DK23" s="101"/>
      <c r="DL23" s="101"/>
      <c r="DM23" s="101"/>
      <c r="DN23" s="101"/>
      <c r="DO23" s="101"/>
      <c r="DP23" s="101"/>
      <c r="DQ23" s="101"/>
      <c r="DR23" s="101"/>
      <c r="DS23" s="101"/>
      <c r="DT23" s="123"/>
      <c r="DU23" s="104"/>
      <c r="DV23" s="130"/>
      <c r="DW23" s="556"/>
      <c r="DX23" s="556"/>
      <c r="DY23" s="556"/>
      <c r="DZ23" s="557"/>
      <c r="EA23" s="240"/>
      <c r="EB23" s="526">
        <v>144</v>
      </c>
      <c r="EC23" s="526"/>
      <c r="ED23" s="526"/>
      <c r="EE23" s="545"/>
      <c r="EF23" s="240"/>
      <c r="EG23" s="513"/>
      <c r="EH23" s="513"/>
      <c r="EI23" s="513"/>
      <c r="EJ23" s="514"/>
      <c r="EK23" s="240"/>
      <c r="EL23" s="513"/>
      <c r="EM23" s="513"/>
      <c r="EN23" s="513"/>
      <c r="EO23" s="514"/>
      <c r="EP23" s="239"/>
      <c r="EQ23" s="515"/>
      <c r="ER23" s="515"/>
      <c r="ES23" s="515"/>
      <c r="ET23" s="515"/>
      <c r="EU23" s="248" t="s">
        <v>173</v>
      </c>
      <c r="EV23" s="517"/>
      <c r="EW23" s="517"/>
      <c r="EX23" s="517"/>
      <c r="EY23" s="518"/>
      <c r="EZ23" s="32"/>
      <c r="FA23" s="385"/>
      <c r="FB23" s="378"/>
      <c r="FC23" s="379"/>
      <c r="FD23" s="375"/>
      <c r="FE23" s="375"/>
      <c r="FF23" s="375"/>
      <c r="FG23" s="92" t="s">
        <v>317</v>
      </c>
      <c r="FH23" s="93"/>
      <c r="FI23" s="93"/>
      <c r="FJ23" s="93"/>
      <c r="FK23" s="93"/>
      <c r="FL23" s="93"/>
      <c r="FM23" s="93"/>
      <c r="FN23" s="94"/>
      <c r="FO23" s="92" t="s">
        <v>95</v>
      </c>
      <c r="FP23" s="93"/>
      <c r="FQ23" s="93"/>
      <c r="FR23" s="93"/>
      <c r="FS23" s="93"/>
      <c r="FT23" s="93"/>
      <c r="FU23" s="93"/>
      <c r="FV23" s="93"/>
      <c r="FW23" s="93"/>
      <c r="FX23" s="93"/>
      <c r="FY23" s="93"/>
      <c r="FZ23" s="93"/>
      <c r="GA23" s="93"/>
      <c r="GB23" s="93"/>
      <c r="GC23" s="93"/>
      <c r="GD23" s="93"/>
      <c r="GE23" s="120"/>
      <c r="GF23" s="82"/>
      <c r="GG23" s="295"/>
      <c r="GH23" s="296"/>
      <c r="GI23" s="133"/>
      <c r="GJ23" s="349"/>
      <c r="GK23" s="302"/>
      <c r="GL23" s="301" t="s">
        <v>113</v>
      </c>
      <c r="GM23" s="302"/>
      <c r="GN23" s="133"/>
      <c r="GO23" s="136" t="s">
        <v>113</v>
      </c>
      <c r="GP23" s="137"/>
      <c r="GQ23" s="301" t="s">
        <v>113</v>
      </c>
      <c r="GR23" s="302"/>
      <c r="GS23" s="133"/>
      <c r="GT23" s="136" t="s">
        <v>113</v>
      </c>
      <c r="GU23" s="137"/>
      <c r="GV23" s="351"/>
      <c r="GW23" s="352"/>
      <c r="GX23" s="133"/>
      <c r="GY23" s="349"/>
      <c r="GZ23" s="302"/>
      <c r="HA23" s="301"/>
      <c r="HB23" s="302"/>
      <c r="HC23" s="133"/>
      <c r="HD23" s="349"/>
      <c r="HE23" s="302"/>
      <c r="HF23" s="367"/>
      <c r="HG23" s="368"/>
      <c r="HH23" s="133"/>
      <c r="HI23" s="349"/>
      <c r="HJ23" s="350"/>
      <c r="HK23" s="82"/>
      <c r="HL23" s="82"/>
      <c r="HM23" s="82"/>
      <c r="HN23" s="82"/>
      <c r="HO23" s="82"/>
      <c r="HP23" s="82"/>
      <c r="HQ23" s="82"/>
      <c r="HR23" s="82"/>
      <c r="HS23" s="82"/>
      <c r="HT23" s="82"/>
      <c r="HU23" s="82"/>
      <c r="HV23" s="82"/>
      <c r="HW23" s="82"/>
      <c r="HX23" s="82"/>
      <c r="HY23" s="82"/>
      <c r="HZ23" s="82"/>
      <c r="IA23" s="82"/>
      <c r="IB23" s="32"/>
      <c r="IC23" s="32"/>
    </row>
    <row r="24" spans="2:237" ht="15" customHeight="1">
      <c r="B24" s="22"/>
      <c r="D24" s="44"/>
      <c r="E24" s="21"/>
      <c r="F24" s="30"/>
      <c r="G24" s="30"/>
      <c r="H24" s="30"/>
      <c r="I24" s="30"/>
      <c r="J24" s="30"/>
      <c r="K24" s="30"/>
      <c r="L24" s="30"/>
      <c r="M24" s="30"/>
      <c r="N24" s="30"/>
      <c r="O24" s="30"/>
      <c r="P24" s="30"/>
      <c r="Q24" s="30"/>
      <c r="R24" s="30"/>
      <c r="S24" s="30"/>
      <c r="T24" s="30"/>
      <c r="U24" s="30"/>
      <c r="V24" s="30"/>
      <c r="W24" s="30"/>
      <c r="X24" s="30"/>
      <c r="Y24" s="22"/>
      <c r="Z24" s="45"/>
      <c r="AB24" s="21"/>
      <c r="AG24" s="19"/>
      <c r="AH24" s="428"/>
      <c r="AI24" s="428"/>
      <c r="AJ24" s="428"/>
      <c r="AK24" s="20"/>
      <c r="AL24" s="28" t="s">
        <v>87</v>
      </c>
      <c r="AM24" s="28"/>
      <c r="AN24" s="28"/>
      <c r="AO24" s="28"/>
      <c r="AP24" s="28"/>
      <c r="AQ24" s="28"/>
      <c r="AR24" s="28"/>
      <c r="AS24" s="28"/>
      <c r="AT24" s="28"/>
      <c r="AU24" s="28"/>
      <c r="AV24" s="28"/>
      <c r="AW24" s="28"/>
      <c r="AX24" s="28"/>
      <c r="AY24" s="28"/>
      <c r="AZ24" s="28"/>
      <c r="BA24" s="28"/>
      <c r="BB24" s="28"/>
      <c r="BC24" s="28"/>
      <c r="BD24" s="28"/>
      <c r="BE24" s="28"/>
      <c r="BF24" s="28"/>
      <c r="BG24" s="28"/>
      <c r="BH24" s="20"/>
      <c r="BK24" s="19"/>
      <c r="BL24" s="28"/>
      <c r="BM24" s="20"/>
      <c r="BN24" s="19"/>
      <c r="BO24" s="28"/>
      <c r="BP24" s="28"/>
      <c r="BQ24" s="20"/>
      <c r="BR24" s="37"/>
      <c r="BS24" s="38"/>
      <c r="BT24" s="39"/>
      <c r="BU24" s="19"/>
      <c r="BV24" s="461"/>
      <c r="BW24" s="461"/>
      <c r="BX24" s="461"/>
      <c r="BY24" s="461"/>
      <c r="BZ24" s="20"/>
      <c r="CA24" s="59"/>
      <c r="CB24" s="60"/>
      <c r="CC24" s="446"/>
      <c r="CD24" s="446"/>
      <c r="CE24" s="446"/>
      <c r="CF24" s="61"/>
      <c r="CG24" s="64"/>
      <c r="CH24" s="65" t="s">
        <v>103</v>
      </c>
      <c r="CI24" s="456"/>
      <c r="CJ24" s="456"/>
      <c r="CK24" s="456"/>
      <c r="CL24" s="66"/>
      <c r="CP24" s="113"/>
      <c r="CQ24" s="490" t="s">
        <v>353</v>
      </c>
      <c r="CR24" s="491"/>
      <c r="CS24" s="491"/>
      <c r="CT24" s="491"/>
      <c r="CU24" s="491"/>
      <c r="CV24" s="491"/>
      <c r="CW24" s="491"/>
      <c r="CX24" s="491"/>
      <c r="CY24" s="491"/>
      <c r="CZ24" s="492"/>
      <c r="DA24" s="83" t="s">
        <v>207</v>
      </c>
      <c r="DB24" s="84"/>
      <c r="DC24" s="84"/>
      <c r="DD24" s="84"/>
      <c r="DE24" s="84"/>
      <c r="DF24" s="84"/>
      <c r="DG24" s="84"/>
      <c r="DH24" s="96">
        <v>0.03</v>
      </c>
      <c r="DI24" s="84" t="s">
        <v>250</v>
      </c>
      <c r="DJ24" s="84"/>
      <c r="DK24" s="84"/>
      <c r="DL24" s="84"/>
      <c r="DM24" s="84"/>
      <c r="DN24" s="84"/>
      <c r="DO24" s="84"/>
      <c r="DP24" s="84"/>
      <c r="DQ24" s="84"/>
      <c r="DR24" s="84"/>
      <c r="DS24" s="84"/>
      <c r="DT24" s="121"/>
      <c r="DU24" s="32"/>
      <c r="DV24" s="129"/>
      <c r="DW24" s="546"/>
      <c r="DX24" s="546"/>
      <c r="DY24" s="546"/>
      <c r="DZ24" s="547"/>
      <c r="EA24" s="239"/>
      <c r="EB24" s="515"/>
      <c r="EC24" s="515"/>
      <c r="ED24" s="515"/>
      <c r="EE24" s="516"/>
      <c r="EF24" s="239"/>
      <c r="EG24" s="515"/>
      <c r="EH24" s="515"/>
      <c r="EI24" s="515"/>
      <c r="EJ24" s="516"/>
      <c r="EK24" s="239"/>
      <c r="EL24" s="515"/>
      <c r="EM24" s="515"/>
      <c r="EN24" s="515"/>
      <c r="EO24" s="516"/>
      <c r="EP24" s="558" t="s">
        <v>171</v>
      </c>
      <c r="EQ24" s="533"/>
      <c r="ER24" s="533"/>
      <c r="ES24" s="533"/>
      <c r="ET24" s="534"/>
      <c r="EU24" s="558"/>
      <c r="EV24" s="533"/>
      <c r="EW24" s="533"/>
      <c r="EX24" s="533"/>
      <c r="EY24" s="534"/>
      <c r="EZ24" s="32"/>
      <c r="FA24" s="385"/>
      <c r="FB24" s="378"/>
      <c r="FC24" s="379"/>
      <c r="FD24" s="387" t="s">
        <v>72</v>
      </c>
      <c r="FE24" s="375"/>
      <c r="FF24" s="375"/>
      <c r="FG24" s="381" t="s">
        <v>52</v>
      </c>
      <c r="FH24" s="360"/>
      <c r="FI24" s="382"/>
      <c r="FJ24" s="359" t="s">
        <v>383</v>
      </c>
      <c r="FK24" s="360"/>
      <c r="FL24" s="360"/>
      <c r="FM24" s="360"/>
      <c r="FN24" s="382"/>
      <c r="FO24" s="83" t="s">
        <v>413</v>
      </c>
      <c r="FP24" s="84"/>
      <c r="FQ24" s="84"/>
      <c r="FR24" s="84"/>
      <c r="FS24" s="84"/>
      <c r="FT24" s="84"/>
      <c r="FU24" s="84"/>
      <c r="FV24" s="84"/>
      <c r="FW24" s="84"/>
      <c r="FX24" s="84"/>
      <c r="FY24" s="84"/>
      <c r="FZ24" s="84"/>
      <c r="GA24" s="231">
        <v>0.2</v>
      </c>
      <c r="GB24" s="84" t="s">
        <v>283</v>
      </c>
      <c r="GC24" s="84"/>
      <c r="GD24" s="84"/>
      <c r="GE24" s="121"/>
      <c r="GF24" s="82"/>
      <c r="GG24" s="297"/>
      <c r="GH24" s="298"/>
      <c r="GI24" s="12"/>
      <c r="GJ24" s="10"/>
      <c r="GK24" s="9"/>
      <c r="GL24" s="300" t="s">
        <v>113</v>
      </c>
      <c r="GM24" s="300"/>
      <c r="GN24" s="300" t="s">
        <v>113</v>
      </c>
      <c r="GO24" s="300"/>
      <c r="GP24" s="300"/>
      <c r="GQ24" s="300" t="s">
        <v>113</v>
      </c>
      <c r="GR24" s="300"/>
      <c r="GS24" s="300" t="s">
        <v>113</v>
      </c>
      <c r="GT24" s="300"/>
      <c r="GU24" s="301"/>
      <c r="GV24" s="345" t="s">
        <v>147</v>
      </c>
      <c r="GW24" s="346"/>
      <c r="GX24" s="142"/>
      <c r="GY24" s="10"/>
      <c r="GZ24" s="9"/>
      <c r="HA24" s="298"/>
      <c r="HB24" s="298"/>
      <c r="HC24" s="140"/>
      <c r="HD24" s="10"/>
      <c r="HE24" s="9"/>
      <c r="HF24" s="298"/>
      <c r="HG24" s="298"/>
      <c r="HH24" s="140"/>
      <c r="HI24" s="10"/>
      <c r="HJ24" s="567"/>
      <c r="HK24" s="82"/>
      <c r="HL24" s="82"/>
      <c r="HM24" s="82"/>
      <c r="HN24" s="82"/>
      <c r="HO24" s="82"/>
      <c r="HP24" s="82"/>
      <c r="HQ24" s="82"/>
      <c r="HR24" s="82"/>
      <c r="HS24" s="82"/>
      <c r="HT24" s="82"/>
      <c r="HU24" s="82"/>
      <c r="HV24" s="82"/>
      <c r="HW24" s="82"/>
      <c r="HX24" s="82"/>
      <c r="HY24" s="82"/>
      <c r="HZ24" s="82"/>
      <c r="IA24" s="82"/>
      <c r="IB24" s="32"/>
      <c r="IC24" s="32"/>
    </row>
    <row r="25" spans="2:237" ht="15" customHeight="1">
      <c r="B25" s="22"/>
      <c r="D25" s="44"/>
      <c r="E25" s="21"/>
      <c r="F25" s="30"/>
      <c r="G25" s="30"/>
      <c r="H25" s="30"/>
      <c r="I25" s="30"/>
      <c r="J25" s="30"/>
      <c r="K25" s="30"/>
      <c r="L25" s="30"/>
      <c r="M25" s="30"/>
      <c r="N25" s="30"/>
      <c r="O25" s="30"/>
      <c r="P25" s="30"/>
      <c r="Q25" s="30"/>
      <c r="R25" s="30"/>
      <c r="S25" s="30"/>
      <c r="T25" s="30"/>
      <c r="U25" s="30"/>
      <c r="V25" s="30"/>
      <c r="W25" s="30"/>
      <c r="X25" s="30"/>
      <c r="Y25" s="22"/>
      <c r="Z25" s="45"/>
      <c r="AB25" s="21"/>
      <c r="AG25" s="16"/>
      <c r="AH25" s="427" t="s">
        <v>178</v>
      </c>
      <c r="AI25" s="427"/>
      <c r="AJ25" s="427"/>
      <c r="AK25" s="18"/>
      <c r="AL25" s="17" t="s">
        <v>398</v>
      </c>
      <c r="AM25" s="17"/>
      <c r="AN25" s="17"/>
      <c r="AO25" s="17"/>
      <c r="AP25" s="17"/>
      <c r="AQ25" s="17"/>
      <c r="AR25" s="17"/>
      <c r="AS25" s="17"/>
      <c r="AT25" s="17"/>
      <c r="AU25" s="17"/>
      <c r="AV25" s="17"/>
      <c r="AW25" s="17"/>
      <c r="AX25" s="17"/>
      <c r="AY25" s="17"/>
      <c r="AZ25" s="17"/>
      <c r="BA25" s="17"/>
      <c r="BB25" s="17"/>
      <c r="BC25" s="17"/>
      <c r="BD25" s="17"/>
      <c r="BE25" s="17"/>
      <c r="BF25" s="17"/>
      <c r="BG25" s="17"/>
      <c r="BH25" s="18"/>
      <c r="BK25" s="441" t="s">
        <v>303</v>
      </c>
      <c r="BL25" s="427"/>
      <c r="BM25" s="451"/>
      <c r="BN25" s="16"/>
      <c r="BO25" s="17"/>
      <c r="BP25" s="17"/>
      <c r="BQ25" s="18"/>
      <c r="BR25" s="16"/>
      <c r="BS25" s="17"/>
      <c r="BT25" s="18"/>
      <c r="BU25" s="16"/>
      <c r="BV25" s="17"/>
      <c r="BW25" s="17"/>
      <c r="BX25" s="17"/>
      <c r="BY25" s="17"/>
      <c r="BZ25" s="18"/>
      <c r="CA25" s="16"/>
      <c r="CB25" s="17"/>
      <c r="CC25" s="462"/>
      <c r="CD25" s="462"/>
      <c r="CE25" s="462"/>
      <c r="CF25" s="17"/>
      <c r="CG25" s="444" t="s">
        <v>131</v>
      </c>
      <c r="CH25" s="68"/>
      <c r="CI25" s="453"/>
      <c r="CJ25" s="453"/>
      <c r="CK25" s="453"/>
      <c r="CL25" s="69"/>
      <c r="CP25" s="113"/>
      <c r="CQ25" s="493"/>
      <c r="CR25" s="494"/>
      <c r="CS25" s="494"/>
      <c r="CT25" s="494"/>
      <c r="CU25" s="494"/>
      <c r="CV25" s="494"/>
      <c r="CW25" s="494"/>
      <c r="CX25" s="494"/>
      <c r="CY25" s="494"/>
      <c r="CZ25" s="495"/>
      <c r="DA25" s="89" t="s">
        <v>393</v>
      </c>
      <c r="DB25" s="90"/>
      <c r="DC25" s="90"/>
      <c r="DD25" s="90"/>
      <c r="DE25" s="90"/>
      <c r="DF25" s="90"/>
      <c r="DG25" s="90"/>
      <c r="DH25" s="90"/>
      <c r="DI25" s="90"/>
      <c r="DJ25" s="90"/>
      <c r="DK25" s="90"/>
      <c r="DL25" s="90"/>
      <c r="DM25" s="90"/>
      <c r="DN25" s="90"/>
      <c r="DO25" s="90"/>
      <c r="DP25" s="90"/>
      <c r="DQ25" s="90"/>
      <c r="DR25" s="90"/>
      <c r="DS25" s="90"/>
      <c r="DT25" s="119"/>
      <c r="DU25" s="32"/>
      <c r="DV25" s="127"/>
      <c r="DW25" s="529"/>
      <c r="DX25" s="529"/>
      <c r="DY25" s="529"/>
      <c r="DZ25" s="530"/>
      <c r="EA25" s="238"/>
      <c r="EB25" s="524"/>
      <c r="EC25" s="524"/>
      <c r="ED25" s="524"/>
      <c r="EE25" s="525"/>
      <c r="EF25" s="243"/>
      <c r="EG25" s="524"/>
      <c r="EH25" s="524"/>
      <c r="EI25" s="524"/>
      <c r="EJ25" s="525"/>
      <c r="EK25" s="238"/>
      <c r="EL25" s="524"/>
      <c r="EM25" s="524"/>
      <c r="EN25" s="524"/>
      <c r="EO25" s="525"/>
      <c r="EP25" s="559"/>
      <c r="EQ25" s="507"/>
      <c r="ER25" s="507"/>
      <c r="ES25" s="507"/>
      <c r="ET25" s="508"/>
      <c r="EU25" s="559"/>
      <c r="EV25" s="507"/>
      <c r="EW25" s="507"/>
      <c r="EX25" s="507"/>
      <c r="EY25" s="508"/>
      <c r="EZ25" s="32"/>
      <c r="FA25" s="385"/>
      <c r="FB25" s="378"/>
      <c r="FC25" s="379"/>
      <c r="FD25" s="375"/>
      <c r="FE25" s="375"/>
      <c r="FF25" s="375"/>
      <c r="FG25" s="377"/>
      <c r="FH25" s="378"/>
      <c r="FI25" s="379"/>
      <c r="FJ25" s="370"/>
      <c r="FK25" s="371"/>
      <c r="FL25" s="371"/>
      <c r="FM25" s="371"/>
      <c r="FN25" s="380"/>
      <c r="FO25" s="89" t="s">
        <v>91</v>
      </c>
      <c r="FP25" s="90"/>
      <c r="FQ25" s="90"/>
      <c r="FR25" s="90"/>
      <c r="FS25" s="90"/>
      <c r="FT25" s="90"/>
      <c r="FU25" s="90"/>
      <c r="FV25" s="90"/>
      <c r="FW25" s="90"/>
      <c r="FX25" s="90"/>
      <c r="FY25" s="90"/>
      <c r="FZ25" s="90"/>
      <c r="GA25" s="90"/>
      <c r="GB25" s="90"/>
      <c r="GC25" s="90"/>
      <c r="GD25" s="90"/>
      <c r="GE25" s="119"/>
      <c r="GF25" s="82"/>
      <c r="GG25" s="297"/>
      <c r="GH25" s="298"/>
      <c r="GI25" s="11"/>
      <c r="GJ25" s="8"/>
      <c r="GK25" s="7"/>
      <c r="GL25" s="300"/>
      <c r="GM25" s="300"/>
      <c r="GN25" s="300"/>
      <c r="GO25" s="300"/>
      <c r="GP25" s="300"/>
      <c r="GQ25" s="300"/>
      <c r="GR25" s="300"/>
      <c r="GS25" s="300"/>
      <c r="GT25" s="300"/>
      <c r="GU25" s="301"/>
      <c r="GV25" s="347"/>
      <c r="GW25" s="348"/>
      <c r="GX25" s="138"/>
      <c r="GY25" s="8"/>
      <c r="GZ25" s="7"/>
      <c r="HA25" s="298"/>
      <c r="HB25" s="298"/>
      <c r="HC25" s="141"/>
      <c r="HD25" s="8"/>
      <c r="HE25" s="7"/>
      <c r="HF25" s="298"/>
      <c r="HG25" s="298"/>
      <c r="HH25" s="141"/>
      <c r="HI25" s="8"/>
      <c r="HJ25" s="568"/>
      <c r="HK25" s="82"/>
      <c r="HL25" s="82"/>
      <c r="HM25" s="82"/>
      <c r="HN25" s="82"/>
      <c r="HO25" s="82"/>
      <c r="HP25" s="82"/>
      <c r="HQ25" s="82"/>
      <c r="HR25" s="82"/>
      <c r="HS25" s="82"/>
      <c r="HT25" s="82"/>
      <c r="HU25" s="82"/>
      <c r="HV25" s="82"/>
      <c r="HW25" s="82"/>
      <c r="HX25" s="82"/>
      <c r="HY25" s="82"/>
      <c r="HZ25" s="82"/>
      <c r="IA25" s="82"/>
      <c r="IB25" s="32"/>
      <c r="IC25" s="32"/>
    </row>
    <row r="26" spans="2:237" ht="15" customHeight="1">
      <c r="B26" s="22"/>
      <c r="D26" s="44"/>
      <c r="E26" s="21"/>
      <c r="F26" s="30"/>
      <c r="G26" s="30"/>
      <c r="H26" s="30"/>
      <c r="I26" s="30"/>
      <c r="J26" s="30"/>
      <c r="K26" s="30"/>
      <c r="L26" s="30"/>
      <c r="M26" s="30"/>
      <c r="N26" s="30"/>
      <c r="O26" s="30"/>
      <c r="P26" s="30"/>
      <c r="Q26" s="30"/>
      <c r="R26" s="30"/>
      <c r="S26" s="30"/>
      <c r="T26" s="30"/>
      <c r="U26" s="30"/>
      <c r="V26" s="30"/>
      <c r="W26" s="30"/>
      <c r="X26" s="30"/>
      <c r="Y26" s="22"/>
      <c r="Z26" s="45"/>
      <c r="AB26" s="21"/>
      <c r="AG26" s="21"/>
      <c r="AH26" s="429"/>
      <c r="AI26" s="429"/>
      <c r="AJ26" s="429"/>
      <c r="AK26" s="22"/>
      <c r="AL26" s="30" t="s">
        <v>190</v>
      </c>
      <c r="AM26" s="30"/>
      <c r="AN26" s="30"/>
      <c r="AO26" s="30"/>
      <c r="AP26" s="30"/>
      <c r="AQ26" s="30"/>
      <c r="AR26" s="30"/>
      <c r="AS26" s="30"/>
      <c r="AT26" s="30">
        <v>21</v>
      </c>
      <c r="AU26" s="30" t="s">
        <v>273</v>
      </c>
      <c r="AV26" s="30"/>
      <c r="AW26" s="30"/>
      <c r="AX26" s="30"/>
      <c r="AY26" s="56">
        <v>7</v>
      </c>
      <c r="AZ26" s="30" t="s">
        <v>275</v>
      </c>
      <c r="BA26" s="30"/>
      <c r="BB26" s="30"/>
      <c r="BC26" s="30"/>
      <c r="BD26" s="30"/>
      <c r="BE26" s="30"/>
      <c r="BF26" s="30"/>
      <c r="BG26" s="30"/>
      <c r="BH26" s="22"/>
      <c r="BK26" s="443" t="s">
        <v>163</v>
      </c>
      <c r="BL26" s="428"/>
      <c r="BM26" s="455"/>
      <c r="BN26" s="19"/>
      <c r="BO26" s="28"/>
      <c r="BP26" s="28"/>
      <c r="BQ26" s="20"/>
      <c r="BR26" s="19"/>
      <c r="BS26" s="28"/>
      <c r="BT26" s="20"/>
      <c r="BU26" s="19"/>
      <c r="BV26" s="28"/>
      <c r="BW26" s="28"/>
      <c r="BX26" s="28"/>
      <c r="BY26" s="28"/>
      <c r="BZ26" s="20"/>
      <c r="CA26" s="19"/>
      <c r="CB26" s="28"/>
      <c r="CC26" s="461"/>
      <c r="CD26" s="461"/>
      <c r="CE26" s="461"/>
      <c r="CF26" s="28"/>
      <c r="CG26" s="452"/>
      <c r="CH26" s="71"/>
      <c r="CI26" s="454"/>
      <c r="CJ26" s="454"/>
      <c r="CK26" s="454"/>
      <c r="CL26" s="72"/>
      <c r="CP26" s="113"/>
      <c r="CQ26" s="490" t="s">
        <v>392</v>
      </c>
      <c r="CR26" s="491"/>
      <c r="CS26" s="491"/>
      <c r="CT26" s="491"/>
      <c r="CU26" s="491"/>
      <c r="CV26" s="491"/>
      <c r="CW26" s="491"/>
      <c r="CX26" s="491"/>
      <c r="CY26" s="491"/>
      <c r="CZ26" s="492"/>
      <c r="DA26" s="83" t="s">
        <v>29</v>
      </c>
      <c r="DB26" s="84"/>
      <c r="DC26" s="84"/>
      <c r="DD26" s="84"/>
      <c r="DE26" s="84"/>
      <c r="DF26" s="84"/>
      <c r="DG26" s="84"/>
      <c r="DH26" s="84"/>
      <c r="DI26" s="84"/>
      <c r="DJ26" s="84"/>
      <c r="DK26" s="84"/>
      <c r="DL26" s="84"/>
      <c r="DM26" s="84"/>
      <c r="DN26" s="84"/>
      <c r="DO26" s="84"/>
      <c r="DP26" s="84"/>
      <c r="DQ26" s="84"/>
      <c r="DR26" s="84"/>
      <c r="DS26" s="84"/>
      <c r="DT26" s="121"/>
      <c r="DU26" s="32"/>
      <c r="DV26" s="129"/>
      <c r="DW26" s="546"/>
      <c r="DX26" s="546"/>
      <c r="DY26" s="546"/>
      <c r="DZ26" s="547"/>
      <c r="EA26" s="239"/>
      <c r="EB26" s="531" t="s">
        <v>113</v>
      </c>
      <c r="EC26" s="531"/>
      <c r="ED26" s="531"/>
      <c r="EE26" s="531"/>
      <c r="EF26" s="241"/>
      <c r="EG26" s="533"/>
      <c r="EH26" s="533"/>
      <c r="EI26" s="533"/>
      <c r="EJ26" s="534"/>
      <c r="EK26" s="242"/>
      <c r="EL26" s="515"/>
      <c r="EM26" s="515"/>
      <c r="EN26" s="515"/>
      <c r="EO26" s="516"/>
      <c r="EP26" s="243"/>
      <c r="EQ26" s="535"/>
      <c r="ER26" s="535"/>
      <c r="ES26" s="535"/>
      <c r="ET26" s="535"/>
      <c r="EU26" s="241"/>
      <c r="EV26" s="533"/>
      <c r="EW26" s="533"/>
      <c r="EX26" s="533"/>
      <c r="EY26" s="534"/>
      <c r="EZ26" s="32"/>
      <c r="FA26" s="385"/>
      <c r="FB26" s="378"/>
      <c r="FC26" s="379"/>
      <c r="FD26" s="375"/>
      <c r="FE26" s="375"/>
      <c r="FF26" s="375"/>
      <c r="FG26" s="377"/>
      <c r="FH26" s="378"/>
      <c r="FI26" s="379"/>
      <c r="FJ26" s="359" t="s">
        <v>371</v>
      </c>
      <c r="FK26" s="360"/>
      <c r="FL26" s="360"/>
      <c r="FM26" s="360"/>
      <c r="FN26" s="382"/>
      <c r="FO26" s="83" t="s">
        <v>89</v>
      </c>
      <c r="FP26" s="84"/>
      <c r="FQ26" s="84"/>
      <c r="FR26" s="84"/>
      <c r="FS26" s="84"/>
      <c r="FT26" s="84"/>
      <c r="FU26" s="84"/>
      <c r="FV26" s="84"/>
      <c r="FW26" s="84"/>
      <c r="FX26" s="84"/>
      <c r="FY26" s="84"/>
      <c r="FZ26" s="84"/>
      <c r="GA26" s="84"/>
      <c r="GB26" s="84"/>
      <c r="GC26" s="84"/>
      <c r="GD26" s="84"/>
      <c r="GE26" s="121"/>
      <c r="GF26" s="82"/>
      <c r="GG26" s="297"/>
      <c r="GH26" s="298"/>
      <c r="GI26" s="12"/>
      <c r="GJ26" s="10"/>
      <c r="GK26" s="9"/>
      <c r="GL26" s="300" t="s">
        <v>113</v>
      </c>
      <c r="GM26" s="300"/>
      <c r="GN26" s="300" t="s">
        <v>113</v>
      </c>
      <c r="GO26" s="300"/>
      <c r="GP26" s="300"/>
      <c r="GQ26" s="300" t="s">
        <v>113</v>
      </c>
      <c r="GR26" s="300"/>
      <c r="GS26" s="300" t="s">
        <v>113</v>
      </c>
      <c r="GT26" s="300"/>
      <c r="GU26" s="300"/>
      <c r="GV26" s="299"/>
      <c r="GW26" s="299"/>
      <c r="GX26" s="140"/>
      <c r="GY26" s="10"/>
      <c r="GZ26" s="9"/>
      <c r="HA26" s="298"/>
      <c r="HB26" s="298"/>
      <c r="HC26" s="140"/>
      <c r="HD26" s="10"/>
      <c r="HE26" s="9"/>
      <c r="HF26" s="298"/>
      <c r="HG26" s="298"/>
      <c r="HH26" s="140"/>
      <c r="HI26" s="10"/>
      <c r="HJ26" s="567"/>
      <c r="HK26" s="82"/>
      <c r="HL26" s="82"/>
      <c r="HM26" s="82"/>
      <c r="HN26" s="82"/>
      <c r="HO26" s="82"/>
      <c r="HP26" s="82"/>
      <c r="HQ26" s="82"/>
      <c r="HR26" s="82"/>
      <c r="HS26" s="82"/>
      <c r="HT26" s="82"/>
      <c r="HU26" s="82"/>
      <c r="HV26" s="82"/>
      <c r="HW26" s="82"/>
      <c r="HX26" s="82"/>
      <c r="HY26" s="82"/>
      <c r="HZ26" s="82"/>
      <c r="IA26" s="82"/>
      <c r="IB26" s="32"/>
      <c r="IC26" s="32"/>
    </row>
    <row r="27" spans="2:237" ht="15" customHeight="1">
      <c r="B27" s="22"/>
      <c r="C27" s="31" t="s">
        <v>155</v>
      </c>
      <c r="D27" s="44"/>
      <c r="E27" s="21"/>
      <c r="F27" s="30"/>
      <c r="G27" s="30"/>
      <c r="H27" s="30"/>
      <c r="I27" s="30"/>
      <c r="J27" s="30"/>
      <c r="K27" s="30"/>
      <c r="L27" s="30"/>
      <c r="M27" s="30"/>
      <c r="N27" s="30"/>
      <c r="O27" s="30"/>
      <c r="P27" s="30"/>
      <c r="Q27" s="30"/>
      <c r="R27" s="30"/>
      <c r="S27" s="30"/>
      <c r="T27" s="30"/>
      <c r="U27" s="30"/>
      <c r="V27" s="30"/>
      <c r="W27" s="30"/>
      <c r="X27" s="30"/>
      <c r="Y27" s="22"/>
      <c r="Z27" s="45"/>
      <c r="AA27" s="31" t="s">
        <v>155</v>
      </c>
      <c r="AB27" s="21"/>
      <c r="AG27" s="19"/>
      <c r="AH27" s="428"/>
      <c r="AI27" s="428"/>
      <c r="AJ27" s="428"/>
      <c r="AK27" s="20"/>
      <c r="AL27" s="28" t="s">
        <v>235</v>
      </c>
      <c r="AM27" s="28"/>
      <c r="AN27" s="28"/>
      <c r="AO27" s="28"/>
      <c r="AP27" s="28"/>
      <c r="AQ27" s="28"/>
      <c r="AR27" s="28"/>
      <c r="AS27" s="28"/>
      <c r="AT27" s="28"/>
      <c r="AU27" s="28"/>
      <c r="AV27" s="28"/>
      <c r="AW27" s="28"/>
      <c r="AX27" s="28"/>
      <c r="AY27" s="225"/>
      <c r="AZ27" s="28"/>
      <c r="BA27" s="28"/>
      <c r="BB27" s="28"/>
      <c r="BC27" s="28"/>
      <c r="BD27" s="28"/>
      <c r="BE27" s="28"/>
      <c r="BF27" s="28"/>
      <c r="BG27" s="28"/>
      <c r="BH27" s="20"/>
      <c r="CP27" s="113"/>
      <c r="CQ27" s="496"/>
      <c r="CR27" s="497"/>
      <c r="CS27" s="497"/>
      <c r="CT27" s="497"/>
      <c r="CU27" s="497"/>
      <c r="CV27" s="497"/>
      <c r="CW27" s="497"/>
      <c r="CX27" s="497"/>
      <c r="CY27" s="497"/>
      <c r="CZ27" s="498"/>
      <c r="DA27" s="87" t="s">
        <v>229</v>
      </c>
      <c r="DB27" s="88"/>
      <c r="DC27" s="88"/>
      <c r="DD27" s="88"/>
      <c r="DE27" s="88"/>
      <c r="DF27" s="88"/>
      <c r="DG27" s="88"/>
      <c r="DH27" s="88"/>
      <c r="DI27" s="88"/>
      <c r="DJ27" s="88"/>
      <c r="DK27" s="88"/>
      <c r="DL27" s="88"/>
      <c r="DM27" s="88"/>
      <c r="DN27" s="88"/>
      <c r="DO27" s="88"/>
      <c r="DP27" s="88"/>
      <c r="DQ27" s="88"/>
      <c r="DR27" s="97">
        <v>0.03</v>
      </c>
      <c r="DS27" s="88" t="s">
        <v>97</v>
      </c>
      <c r="DT27" s="122"/>
      <c r="DU27" s="32"/>
      <c r="DV27" s="126"/>
      <c r="DW27" s="506"/>
      <c r="DX27" s="506"/>
      <c r="DY27" s="506"/>
      <c r="DZ27" s="528"/>
      <c r="EA27" s="243"/>
      <c r="EB27" s="532"/>
      <c r="EC27" s="532"/>
      <c r="ED27" s="532"/>
      <c r="EE27" s="532"/>
      <c r="EF27" s="244" t="s">
        <v>162</v>
      </c>
      <c r="EG27" s="535"/>
      <c r="EH27" s="535"/>
      <c r="EI27" s="535"/>
      <c r="EJ27" s="536"/>
      <c r="EK27" s="245"/>
      <c r="EL27" s="535"/>
      <c r="EM27" s="535"/>
      <c r="EN27" s="535"/>
      <c r="EO27" s="537"/>
      <c r="EP27" s="243"/>
      <c r="EQ27" s="535"/>
      <c r="ER27" s="535"/>
      <c r="ES27" s="535"/>
      <c r="ET27" s="535"/>
      <c r="EU27" s="244" t="s">
        <v>172</v>
      </c>
      <c r="EV27" s="535"/>
      <c r="EW27" s="535"/>
      <c r="EX27" s="535"/>
      <c r="EY27" s="536"/>
      <c r="EZ27" s="32"/>
      <c r="FA27" s="386"/>
      <c r="FB27" s="363"/>
      <c r="FC27" s="383"/>
      <c r="FD27" s="376"/>
      <c r="FE27" s="376"/>
      <c r="FF27" s="376"/>
      <c r="FG27" s="362"/>
      <c r="FH27" s="363"/>
      <c r="FI27" s="383"/>
      <c r="FJ27" s="362"/>
      <c r="FK27" s="363"/>
      <c r="FL27" s="363"/>
      <c r="FM27" s="363"/>
      <c r="FN27" s="383"/>
      <c r="FO27" s="154" t="s">
        <v>244</v>
      </c>
      <c r="FP27" s="155"/>
      <c r="FQ27" s="155"/>
      <c r="FR27" s="155"/>
      <c r="FS27" s="155"/>
      <c r="FT27" s="155"/>
      <c r="FU27" s="155"/>
      <c r="FV27" s="155"/>
      <c r="FW27" s="155"/>
      <c r="FX27" s="155"/>
      <c r="FY27" s="155"/>
      <c r="FZ27" s="155"/>
      <c r="GA27" s="155"/>
      <c r="GB27" s="155"/>
      <c r="GC27" s="155"/>
      <c r="GD27" s="155"/>
      <c r="GE27" s="156"/>
      <c r="GF27" s="82"/>
      <c r="GG27" s="297"/>
      <c r="GH27" s="298"/>
      <c r="GI27" s="356"/>
      <c r="GJ27" s="357"/>
      <c r="GK27" s="358"/>
      <c r="GL27" s="300"/>
      <c r="GM27" s="300"/>
      <c r="GN27" s="300"/>
      <c r="GO27" s="300"/>
      <c r="GP27" s="300"/>
      <c r="GQ27" s="300"/>
      <c r="GR27" s="300"/>
      <c r="GS27" s="300"/>
      <c r="GT27" s="300"/>
      <c r="GU27" s="300"/>
      <c r="GV27" s="298"/>
      <c r="GW27" s="298"/>
      <c r="GX27" s="141"/>
      <c r="GY27" s="8"/>
      <c r="GZ27" s="7"/>
      <c r="HA27" s="298"/>
      <c r="HB27" s="298"/>
      <c r="HC27" s="141"/>
      <c r="HD27" s="8"/>
      <c r="HE27" s="7"/>
      <c r="HF27" s="298"/>
      <c r="HG27" s="298"/>
      <c r="HH27" s="141"/>
      <c r="HI27" s="8"/>
      <c r="HJ27" s="568"/>
      <c r="HK27" s="82"/>
      <c r="HL27" s="82"/>
      <c r="HM27" s="82"/>
      <c r="HN27" s="82"/>
      <c r="HO27" s="82"/>
      <c r="HP27" s="82"/>
      <c r="HQ27" s="82"/>
      <c r="HR27" s="82"/>
      <c r="HS27" s="82"/>
      <c r="HT27" s="82"/>
      <c r="HU27" s="82"/>
      <c r="HV27" s="82"/>
      <c r="HW27" s="82"/>
      <c r="HX27" s="82"/>
      <c r="HY27" s="82"/>
      <c r="HZ27" s="82"/>
      <c r="IA27" s="82"/>
      <c r="IB27" s="32"/>
      <c r="IC27" s="32"/>
    </row>
    <row r="28" spans="2:237" ht="15" customHeight="1">
      <c r="B28" s="22"/>
      <c r="C28" s="31" t="s">
        <v>160</v>
      </c>
      <c r="D28" s="44"/>
      <c r="E28" s="21"/>
      <c r="F28" s="30"/>
      <c r="G28" s="30"/>
      <c r="H28" s="30"/>
      <c r="I28" s="30"/>
      <c r="J28" s="30"/>
      <c r="K28" s="30"/>
      <c r="L28" s="30"/>
      <c r="M28" s="30"/>
      <c r="N28" s="30"/>
      <c r="O28" s="30"/>
      <c r="P28" s="30"/>
      <c r="Q28" s="30"/>
      <c r="R28" s="30"/>
      <c r="S28" s="30"/>
      <c r="T28" s="30"/>
      <c r="U28" s="30"/>
      <c r="V28" s="30"/>
      <c r="W28" s="30"/>
      <c r="X28" s="30"/>
      <c r="Y28" s="22"/>
      <c r="Z28" s="45"/>
      <c r="AA28" s="31" t="s">
        <v>160</v>
      </c>
      <c r="AB28" s="21"/>
      <c r="AG28" s="16"/>
      <c r="AH28" s="427" t="s">
        <v>165</v>
      </c>
      <c r="AI28" s="427"/>
      <c r="AJ28" s="427"/>
      <c r="AK28" s="18"/>
      <c r="AL28" s="30" t="s">
        <v>190</v>
      </c>
      <c r="AM28" s="17"/>
      <c r="AN28" s="17"/>
      <c r="AO28" s="17"/>
      <c r="AP28" s="17"/>
      <c r="AQ28" s="17"/>
      <c r="AR28" s="17"/>
      <c r="AS28" s="17"/>
      <c r="AT28" s="30">
        <v>21</v>
      </c>
      <c r="AU28" s="30" t="s">
        <v>273</v>
      </c>
      <c r="AV28" s="30"/>
      <c r="AW28" s="30"/>
      <c r="AX28" s="30"/>
      <c r="AY28" s="56">
        <v>12</v>
      </c>
      <c r="AZ28" s="30" t="s">
        <v>275</v>
      </c>
      <c r="BA28" s="30"/>
      <c r="BB28" s="30"/>
      <c r="BC28" s="30"/>
      <c r="BD28" s="17"/>
      <c r="BE28" s="17"/>
      <c r="BF28" s="17"/>
      <c r="BG28" s="17"/>
      <c r="BH28" s="18"/>
      <c r="BK28" s="31" t="s">
        <v>370</v>
      </c>
      <c r="CP28" s="113"/>
      <c r="CQ28" s="493"/>
      <c r="CR28" s="494"/>
      <c r="CS28" s="494"/>
      <c r="CT28" s="494"/>
      <c r="CU28" s="494"/>
      <c r="CV28" s="494"/>
      <c r="CW28" s="494"/>
      <c r="CX28" s="494"/>
      <c r="CY28" s="494"/>
      <c r="CZ28" s="495"/>
      <c r="DA28" s="89" t="s">
        <v>375</v>
      </c>
      <c r="DB28" s="90"/>
      <c r="DC28" s="90"/>
      <c r="DD28" s="90"/>
      <c r="DE28" s="98">
        <v>0.02</v>
      </c>
      <c r="DF28" s="90" t="s">
        <v>368</v>
      </c>
      <c r="DG28" s="90"/>
      <c r="DH28" s="90"/>
      <c r="DI28" s="90"/>
      <c r="DJ28" s="90"/>
      <c r="DK28" s="90"/>
      <c r="DL28" s="90"/>
      <c r="DM28" s="90"/>
      <c r="DN28" s="90"/>
      <c r="DO28" s="90"/>
      <c r="DP28" s="90"/>
      <c r="DQ28" s="90"/>
      <c r="DR28" s="90"/>
      <c r="DS28" s="90"/>
      <c r="DT28" s="119"/>
      <c r="DU28" s="32"/>
      <c r="DV28" s="126"/>
      <c r="DW28" s="506"/>
      <c r="DX28" s="506"/>
      <c r="DY28" s="506"/>
      <c r="DZ28" s="528"/>
      <c r="EA28" s="238"/>
      <c r="EB28" s="509"/>
      <c r="EC28" s="509"/>
      <c r="ED28" s="509"/>
      <c r="EE28" s="509"/>
      <c r="EF28" s="236"/>
      <c r="EG28" s="507"/>
      <c r="EH28" s="507"/>
      <c r="EI28" s="507"/>
      <c r="EJ28" s="508"/>
      <c r="EK28" s="237"/>
      <c r="EL28" s="524"/>
      <c r="EM28" s="524"/>
      <c r="EN28" s="524"/>
      <c r="EO28" s="525"/>
      <c r="EP28" s="238"/>
      <c r="EQ28" s="524"/>
      <c r="ER28" s="524"/>
      <c r="ES28" s="524"/>
      <c r="ET28" s="524"/>
      <c r="EU28" s="236"/>
      <c r="EV28" s="507"/>
      <c r="EW28" s="507"/>
      <c r="EX28" s="507"/>
      <c r="EY28" s="508"/>
      <c r="EZ28" s="32"/>
      <c r="FA28" s="153" t="s">
        <v>76</v>
      </c>
      <c r="FB28" s="148"/>
      <c r="FC28" s="148"/>
      <c r="FD28" s="148"/>
      <c r="FE28" s="148"/>
      <c r="FF28" s="148"/>
      <c r="FG28" s="148"/>
      <c r="FH28" s="148"/>
      <c r="FI28" s="148"/>
      <c r="FJ28" s="148"/>
      <c r="FK28" s="148"/>
      <c r="FL28" s="148"/>
      <c r="FM28" s="148"/>
      <c r="FN28" s="149"/>
      <c r="FO28" s="150"/>
      <c r="FP28" s="148"/>
      <c r="FQ28" s="148"/>
      <c r="FR28" s="148"/>
      <c r="FS28" s="148"/>
      <c r="FT28" s="148"/>
      <c r="FU28" s="148"/>
      <c r="FV28" s="148"/>
      <c r="FW28" s="148"/>
      <c r="FX28" s="148"/>
      <c r="FY28" s="148"/>
      <c r="FZ28" s="148"/>
      <c r="GA28" s="148"/>
      <c r="GB28" s="148"/>
      <c r="GC28" s="148"/>
      <c r="GD28" s="148"/>
      <c r="GE28" s="149"/>
      <c r="GF28" s="82"/>
      <c r="GG28" s="333"/>
      <c r="GH28" s="291"/>
      <c r="GI28" s="232" t="s">
        <v>109</v>
      </c>
      <c r="GJ28" s="334"/>
      <c r="GK28" s="335"/>
      <c r="GL28" s="291"/>
      <c r="GM28" s="292"/>
      <c r="GN28" s="144"/>
      <c r="GO28" s="291"/>
      <c r="GP28" s="292"/>
      <c r="GQ28" s="336"/>
      <c r="GR28" s="292"/>
      <c r="GS28" s="144"/>
      <c r="GT28" s="337">
        <v>586</v>
      </c>
      <c r="GU28" s="338"/>
      <c r="GV28" s="336"/>
      <c r="GW28" s="292"/>
      <c r="GX28" s="144"/>
      <c r="GY28" s="291"/>
      <c r="GZ28" s="292"/>
      <c r="HA28" s="336"/>
      <c r="HB28" s="292"/>
      <c r="HC28" s="144"/>
      <c r="HD28" s="291"/>
      <c r="HE28" s="292"/>
      <c r="HF28" s="564">
        <v>1398</v>
      </c>
      <c r="HG28" s="338"/>
      <c r="HH28" s="144"/>
      <c r="HI28" s="291"/>
      <c r="HJ28" s="565"/>
      <c r="HK28" s="82"/>
      <c r="HL28" s="82"/>
      <c r="HM28" s="82"/>
      <c r="HN28" s="287"/>
      <c r="HO28" s="283"/>
      <c r="HP28" s="283"/>
      <c r="HQ28" s="82"/>
      <c r="HR28" s="82"/>
      <c r="HS28" s="82"/>
      <c r="HT28" s="82"/>
      <c r="HU28" s="82"/>
      <c r="HV28" s="82"/>
      <c r="HW28" s="82"/>
      <c r="HX28" s="82"/>
      <c r="HY28" s="82"/>
      <c r="HZ28" s="82"/>
      <c r="IA28" s="82"/>
      <c r="IB28" s="32"/>
      <c r="IC28" s="32"/>
    </row>
    <row r="29" spans="2:237" ht="15" customHeight="1">
      <c r="B29" s="22"/>
      <c r="D29" s="44"/>
      <c r="E29" s="21"/>
      <c r="F29" s="30"/>
      <c r="G29" s="30"/>
      <c r="H29" s="30"/>
      <c r="I29" s="30"/>
      <c r="J29" s="30"/>
      <c r="K29" s="30"/>
      <c r="L29" s="30"/>
      <c r="M29" s="30"/>
      <c r="N29" s="30"/>
      <c r="O29" s="30"/>
      <c r="P29" s="30"/>
      <c r="Q29" s="30"/>
      <c r="R29" s="30"/>
      <c r="S29" s="30"/>
      <c r="T29" s="30"/>
      <c r="U29" s="30"/>
      <c r="V29" s="30"/>
      <c r="W29" s="30"/>
      <c r="X29" s="30"/>
      <c r="Y29" s="22"/>
      <c r="Z29" s="45"/>
      <c r="AB29" s="21"/>
      <c r="AG29" s="19"/>
      <c r="AH29" s="428"/>
      <c r="AI29" s="428"/>
      <c r="AJ29" s="428"/>
      <c r="AK29" s="20"/>
      <c r="AL29" s="28" t="s">
        <v>235</v>
      </c>
      <c r="AM29" s="28"/>
      <c r="AN29" s="28"/>
      <c r="AO29" s="28"/>
      <c r="AP29" s="28"/>
      <c r="AQ29" s="28"/>
      <c r="AR29" s="28"/>
      <c r="AS29" s="28"/>
      <c r="AT29" s="28"/>
      <c r="AU29" s="28"/>
      <c r="AV29" s="28"/>
      <c r="AW29" s="28"/>
      <c r="AX29" s="28"/>
      <c r="AY29" s="225"/>
      <c r="AZ29" s="28"/>
      <c r="BA29" s="28"/>
      <c r="BB29" s="28"/>
      <c r="BC29" s="28"/>
      <c r="BD29" s="28"/>
      <c r="BE29" s="28"/>
      <c r="BF29" s="28"/>
      <c r="BG29" s="28"/>
      <c r="BH29" s="20"/>
      <c r="BL29" s="31" t="s">
        <v>86</v>
      </c>
      <c r="CP29" s="113"/>
      <c r="CQ29" s="99" t="s">
        <v>359</v>
      </c>
      <c r="CR29" s="100"/>
      <c r="CS29" s="100"/>
      <c r="CT29" s="101"/>
      <c r="CU29" s="100"/>
      <c r="CV29" s="100"/>
      <c r="CW29" s="100"/>
      <c r="CX29" s="100"/>
      <c r="CY29" s="100"/>
      <c r="CZ29" s="102"/>
      <c r="DA29" s="103"/>
      <c r="DB29" s="101"/>
      <c r="DC29" s="101"/>
      <c r="DD29" s="101"/>
      <c r="DE29" s="101"/>
      <c r="DF29" s="101"/>
      <c r="DG29" s="101"/>
      <c r="DH29" s="101"/>
      <c r="DI29" s="101"/>
      <c r="DJ29" s="101"/>
      <c r="DK29" s="101"/>
      <c r="DL29" s="101"/>
      <c r="DM29" s="101"/>
      <c r="DN29" s="101"/>
      <c r="DO29" s="101"/>
      <c r="DP29" s="101"/>
      <c r="DQ29" s="101"/>
      <c r="DR29" s="101"/>
      <c r="DS29" s="101"/>
      <c r="DT29" s="123"/>
      <c r="DU29" s="104"/>
      <c r="DV29" s="108" t="s">
        <v>115</v>
      </c>
      <c r="DW29" s="543"/>
      <c r="DX29" s="543"/>
      <c r="DY29" s="543"/>
      <c r="DZ29" s="544"/>
      <c r="EA29" s="249"/>
      <c r="EB29" s="513"/>
      <c r="EC29" s="513"/>
      <c r="ED29" s="513"/>
      <c r="EE29" s="514"/>
      <c r="EF29" s="238"/>
      <c r="EG29" s="524"/>
      <c r="EH29" s="524"/>
      <c r="EI29" s="524"/>
      <c r="EJ29" s="525"/>
      <c r="EK29" s="240"/>
      <c r="EL29" s="526">
        <v>5765</v>
      </c>
      <c r="EM29" s="526"/>
      <c r="EN29" s="526"/>
      <c r="EO29" s="545"/>
      <c r="EP29" s="240"/>
      <c r="EQ29" s="513"/>
      <c r="ER29" s="513"/>
      <c r="ES29" s="513"/>
      <c r="ET29" s="514"/>
      <c r="EU29" s="238"/>
      <c r="EV29" s="524"/>
      <c r="EW29" s="524"/>
      <c r="EX29" s="524"/>
      <c r="EY29" s="539"/>
      <c r="EZ29" s="32"/>
      <c r="FA29" s="82"/>
      <c r="FB29" s="82"/>
      <c r="FC29" s="82"/>
      <c r="FD29" s="82"/>
      <c r="FE29" s="82"/>
      <c r="FF29" s="82"/>
      <c r="FG29" s="82"/>
      <c r="FH29" s="82"/>
      <c r="FI29" s="82"/>
      <c r="FJ29" s="82"/>
      <c r="FK29" s="82"/>
      <c r="FL29" s="82"/>
      <c r="FM29" s="82"/>
      <c r="FN29" s="82"/>
      <c r="FO29" s="82"/>
      <c r="FP29" s="82"/>
      <c r="FQ29" s="82"/>
      <c r="FR29" s="82"/>
      <c r="FS29" s="82"/>
      <c r="FT29" s="82"/>
      <c r="FU29" s="82"/>
      <c r="FV29" s="82"/>
      <c r="FW29" s="82"/>
      <c r="FX29" s="82"/>
      <c r="FY29" s="82"/>
      <c r="FZ29" s="82"/>
      <c r="GA29" s="82"/>
      <c r="GB29" s="82"/>
      <c r="GC29" s="82"/>
      <c r="GD29" s="82"/>
      <c r="GE29" s="82"/>
      <c r="GF29" s="82"/>
      <c r="GG29" s="82"/>
      <c r="GH29" s="82"/>
      <c r="GI29" s="82"/>
      <c r="GJ29" s="339"/>
      <c r="GK29" s="340"/>
      <c r="GL29" s="82"/>
      <c r="GM29" s="82"/>
      <c r="GN29" s="82"/>
      <c r="GO29" s="82"/>
      <c r="GP29" s="82"/>
      <c r="GQ29" s="82"/>
      <c r="GR29" s="82"/>
      <c r="GS29" s="82"/>
      <c r="GT29" s="339"/>
      <c r="GU29" s="340"/>
      <c r="GV29" s="82"/>
      <c r="GW29" s="82"/>
      <c r="GX29" s="82"/>
      <c r="GY29" s="82"/>
      <c r="GZ29" s="82"/>
      <c r="HA29" s="235"/>
      <c r="HB29" s="82"/>
      <c r="HC29" s="82"/>
      <c r="HD29" s="82"/>
      <c r="HE29" s="82"/>
      <c r="HF29" s="339"/>
      <c r="HG29" s="340"/>
      <c r="HH29" s="82"/>
      <c r="HI29" s="82"/>
      <c r="HJ29" s="82"/>
      <c r="HK29" s="82"/>
      <c r="HL29" s="82"/>
      <c r="HM29" s="82"/>
      <c r="HN29" s="82"/>
      <c r="HO29" s="82"/>
      <c r="HP29" s="82"/>
      <c r="HQ29" s="82"/>
      <c r="HR29" s="82"/>
      <c r="HS29" s="82"/>
      <c r="HT29" s="82"/>
      <c r="HU29" s="82"/>
      <c r="HV29" s="82"/>
      <c r="HW29" s="82"/>
      <c r="HX29" s="82"/>
      <c r="HY29" s="82"/>
      <c r="HZ29" s="82"/>
      <c r="IA29" s="82"/>
      <c r="IB29" s="32"/>
      <c r="IC29" s="32"/>
    </row>
    <row r="30" spans="2:237" ht="15" customHeight="1">
      <c r="B30" s="22"/>
      <c r="D30" s="44"/>
      <c r="E30" s="21"/>
      <c r="F30" s="30"/>
      <c r="G30" s="30"/>
      <c r="H30" s="30"/>
      <c r="I30" s="30"/>
      <c r="J30" s="30"/>
      <c r="K30" s="30"/>
      <c r="L30" s="30"/>
      <c r="M30" s="30"/>
      <c r="N30" s="30"/>
      <c r="O30" s="30"/>
      <c r="P30" s="30"/>
      <c r="Q30" s="30"/>
      <c r="R30" s="30"/>
      <c r="S30" s="30"/>
      <c r="T30" s="30"/>
      <c r="U30" s="30"/>
      <c r="V30" s="30"/>
      <c r="W30" s="30"/>
      <c r="X30" s="30"/>
      <c r="Y30" s="22"/>
      <c r="Z30" s="45"/>
      <c r="AB30" s="21"/>
      <c r="AG30" s="430" t="s">
        <v>46</v>
      </c>
      <c r="AH30" s="431"/>
      <c r="AI30" s="431"/>
      <c r="AJ30" s="431"/>
      <c r="AK30" s="432"/>
      <c r="AL30" s="30" t="s">
        <v>190</v>
      </c>
      <c r="AM30" s="17"/>
      <c r="AN30" s="17"/>
      <c r="AO30" s="17"/>
      <c r="AP30" s="17"/>
      <c r="AQ30" s="17"/>
      <c r="AR30" s="17"/>
      <c r="AS30" s="17"/>
      <c r="AT30" s="30">
        <v>21</v>
      </c>
      <c r="AU30" s="30" t="s">
        <v>273</v>
      </c>
      <c r="AV30" s="30"/>
      <c r="AW30" s="30"/>
      <c r="AX30" s="30"/>
      <c r="AY30" s="56">
        <v>2</v>
      </c>
      <c r="AZ30" s="30" t="s">
        <v>275</v>
      </c>
      <c r="BA30" s="30"/>
      <c r="BB30" s="30"/>
      <c r="BC30" s="30"/>
      <c r="BD30" s="30"/>
      <c r="BE30" s="30"/>
      <c r="BF30" s="30"/>
      <c r="BG30" s="30"/>
      <c r="BH30" s="22"/>
      <c r="BK30" s="31" t="s">
        <v>220</v>
      </c>
      <c r="CP30" s="114"/>
      <c r="CQ30" s="76" t="s">
        <v>50</v>
      </c>
      <c r="CR30" s="77"/>
      <c r="CS30" s="77"/>
      <c r="CT30" s="77"/>
      <c r="CU30" s="77"/>
      <c r="CV30" s="77"/>
      <c r="CW30" s="77"/>
      <c r="CX30" s="77"/>
      <c r="CY30" s="77"/>
      <c r="CZ30" s="78"/>
      <c r="DA30" s="83" t="s">
        <v>232</v>
      </c>
      <c r="DB30" s="84"/>
      <c r="DC30" s="84"/>
      <c r="DD30" s="84"/>
      <c r="DE30" s="84"/>
      <c r="DF30" s="84"/>
      <c r="DG30" s="84"/>
      <c r="DH30" s="84"/>
      <c r="DI30" s="84"/>
      <c r="DJ30" s="84"/>
      <c r="DK30" s="84"/>
      <c r="DL30" s="84"/>
      <c r="DM30" s="84"/>
      <c r="DN30" s="84"/>
      <c r="DO30" s="84"/>
      <c r="DP30" s="84"/>
      <c r="DQ30" s="84"/>
      <c r="DR30" s="84"/>
      <c r="DS30" s="84"/>
      <c r="DT30" s="121"/>
      <c r="DU30" s="32"/>
      <c r="DV30" s="126"/>
      <c r="DW30" s="506"/>
      <c r="DX30" s="506"/>
      <c r="DY30" s="506"/>
      <c r="DZ30" s="528"/>
      <c r="EA30" s="240"/>
      <c r="EB30" s="521" t="s">
        <v>113</v>
      </c>
      <c r="EC30" s="521"/>
      <c r="ED30" s="521"/>
      <c r="EE30" s="523"/>
      <c r="EF30" s="240"/>
      <c r="EG30" s="521" t="s">
        <v>113</v>
      </c>
      <c r="EH30" s="521"/>
      <c r="EI30" s="521"/>
      <c r="EJ30" s="523"/>
      <c r="EK30" s="240"/>
      <c r="EL30" s="521" t="s">
        <v>113</v>
      </c>
      <c r="EM30" s="521"/>
      <c r="EN30" s="521"/>
      <c r="EO30" s="523"/>
      <c r="EP30" s="240"/>
      <c r="EQ30" s="521" t="s">
        <v>113</v>
      </c>
      <c r="ER30" s="521"/>
      <c r="ES30" s="521"/>
      <c r="ET30" s="523"/>
      <c r="EU30" s="240"/>
      <c r="EV30" s="513"/>
      <c r="EW30" s="513"/>
      <c r="EX30" s="513"/>
      <c r="EY30" s="548"/>
      <c r="EZ30" s="32"/>
      <c r="FA30" s="389" t="s">
        <v>169</v>
      </c>
      <c r="FB30" s="390"/>
      <c r="FC30" s="390"/>
      <c r="FD30" s="390"/>
      <c r="FE30" s="390"/>
      <c r="FF30" s="390"/>
      <c r="FG30" s="390"/>
      <c r="FH30" s="390"/>
      <c r="FI30" s="390"/>
      <c r="FJ30" s="390"/>
      <c r="FK30" s="390"/>
      <c r="FL30" s="390"/>
      <c r="FM30" s="390"/>
      <c r="FN30" s="391"/>
      <c r="FO30" s="392" t="s">
        <v>364</v>
      </c>
      <c r="FP30" s="390"/>
      <c r="FQ30" s="390"/>
      <c r="FR30" s="390"/>
      <c r="FS30" s="390"/>
      <c r="FT30" s="390"/>
      <c r="FU30" s="390"/>
      <c r="FV30" s="390"/>
      <c r="FW30" s="390"/>
      <c r="FX30" s="390"/>
      <c r="FY30" s="390"/>
      <c r="FZ30" s="390"/>
      <c r="GA30" s="390"/>
      <c r="GB30" s="390"/>
      <c r="GC30" s="390"/>
      <c r="GD30" s="390"/>
      <c r="GE30" s="393"/>
      <c r="GF30" s="82"/>
      <c r="GG30" s="293" t="s">
        <v>132</v>
      </c>
      <c r="GH30" s="294"/>
      <c r="GI30" s="294"/>
      <c r="GJ30" s="294"/>
      <c r="GK30" s="294"/>
      <c r="GL30" s="294" t="s">
        <v>175</v>
      </c>
      <c r="GM30" s="294"/>
      <c r="GN30" s="294"/>
      <c r="GO30" s="294"/>
      <c r="GP30" s="294"/>
      <c r="GQ30" s="294" t="s">
        <v>107</v>
      </c>
      <c r="GR30" s="294"/>
      <c r="GS30" s="294"/>
      <c r="GT30" s="294"/>
      <c r="GU30" s="294"/>
      <c r="GV30" s="294" t="s">
        <v>178</v>
      </c>
      <c r="GW30" s="294"/>
      <c r="GX30" s="294"/>
      <c r="GY30" s="294"/>
      <c r="GZ30" s="294"/>
      <c r="HA30" s="294" t="s">
        <v>165</v>
      </c>
      <c r="HB30" s="294"/>
      <c r="HC30" s="294"/>
      <c r="HD30" s="294"/>
      <c r="HE30" s="294"/>
      <c r="HF30" s="294" t="s">
        <v>110</v>
      </c>
      <c r="HG30" s="294"/>
      <c r="HH30" s="294"/>
      <c r="HI30" s="294"/>
      <c r="HJ30" s="332"/>
      <c r="HK30" s="82"/>
      <c r="HL30" s="82"/>
      <c r="HM30" s="82"/>
      <c r="HN30" s="82"/>
      <c r="HO30" s="82"/>
      <c r="HP30" s="82"/>
      <c r="HQ30" s="82"/>
      <c r="HR30" s="82"/>
      <c r="HS30" s="82"/>
      <c r="HT30" s="82"/>
      <c r="HU30" s="82"/>
      <c r="HV30" s="82"/>
      <c r="HW30" s="82"/>
      <c r="HX30" s="82"/>
      <c r="HY30" s="82"/>
      <c r="HZ30" s="82"/>
      <c r="IA30" s="82"/>
      <c r="IB30" s="32"/>
      <c r="IC30" s="32"/>
    </row>
    <row r="31" spans="2:237" ht="15" customHeight="1">
      <c r="B31" s="20"/>
      <c r="D31" s="44"/>
      <c r="E31" s="19"/>
      <c r="F31" s="28"/>
      <c r="G31" s="28"/>
      <c r="H31" s="28"/>
      <c r="I31" s="28"/>
      <c r="J31" s="28"/>
      <c r="K31" s="28"/>
      <c r="L31" s="28"/>
      <c r="M31" s="28"/>
      <c r="N31" s="28"/>
      <c r="O31" s="28"/>
      <c r="P31" s="28"/>
      <c r="Q31" s="28"/>
      <c r="R31" s="28"/>
      <c r="S31" s="28"/>
      <c r="T31" s="28"/>
      <c r="U31" s="28"/>
      <c r="V31" s="28"/>
      <c r="W31" s="28"/>
      <c r="X31" s="28"/>
      <c r="Y31" s="20"/>
      <c r="Z31" s="45"/>
      <c r="AB31" s="19"/>
      <c r="AG31" s="433"/>
      <c r="AH31" s="434"/>
      <c r="AI31" s="434"/>
      <c r="AJ31" s="434"/>
      <c r="AK31" s="435"/>
      <c r="AL31" s="30" t="s">
        <v>339</v>
      </c>
      <c r="AM31" s="30"/>
      <c r="AN31" s="30"/>
      <c r="AO31" s="30"/>
      <c r="AP31" s="30"/>
      <c r="AQ31" s="30"/>
      <c r="AR31" s="30"/>
      <c r="AS31" s="30"/>
      <c r="AT31" s="30"/>
      <c r="AU31" s="30"/>
      <c r="AV31" s="30"/>
      <c r="AW31" s="30"/>
      <c r="AX31" s="30"/>
      <c r="AY31" s="30"/>
      <c r="AZ31" s="30"/>
      <c r="BA31" s="30"/>
      <c r="BB31" s="30"/>
      <c r="BC31" s="30"/>
      <c r="BD31" s="30"/>
      <c r="BE31" s="30"/>
      <c r="BF31" s="30"/>
      <c r="BG31" s="30"/>
      <c r="BH31" s="22"/>
      <c r="CP31" s="110" t="s">
        <v>378</v>
      </c>
      <c r="CQ31" s="100"/>
      <c r="CR31" s="100"/>
      <c r="CS31" s="100"/>
      <c r="CT31" s="100"/>
      <c r="CU31" s="100"/>
      <c r="CV31" s="100"/>
      <c r="CW31" s="100"/>
      <c r="CX31" s="100"/>
      <c r="CY31" s="100"/>
      <c r="CZ31" s="102"/>
      <c r="DA31" s="106"/>
      <c r="DB31" s="105"/>
      <c r="DC31" s="105"/>
      <c r="DD31" s="105"/>
      <c r="DE31" s="105"/>
      <c r="DF31" s="105"/>
      <c r="DG31" s="105"/>
      <c r="DH31" s="105"/>
      <c r="DI31" s="105"/>
      <c r="DJ31" s="105"/>
      <c r="DK31" s="105"/>
      <c r="DL31" s="105"/>
      <c r="DM31" s="105"/>
      <c r="DN31" s="105"/>
      <c r="DO31" s="105"/>
      <c r="DP31" s="105"/>
      <c r="DQ31" s="105"/>
      <c r="DR31" s="105"/>
      <c r="DS31" s="105"/>
      <c r="DT31" s="124"/>
      <c r="DU31" s="104"/>
      <c r="DV31" s="108" t="s">
        <v>152</v>
      </c>
      <c r="DW31" s="543"/>
      <c r="DX31" s="543"/>
      <c r="DY31" s="543"/>
      <c r="DZ31" s="544"/>
      <c r="EA31" s="249"/>
      <c r="EB31" s="513"/>
      <c r="EC31" s="513"/>
      <c r="ED31" s="513"/>
      <c r="EE31" s="514"/>
      <c r="EF31" s="240"/>
      <c r="EG31" s="513"/>
      <c r="EH31" s="513"/>
      <c r="EI31" s="513"/>
      <c r="EJ31" s="514"/>
      <c r="EK31" s="240"/>
      <c r="EL31" s="513"/>
      <c r="EM31" s="513"/>
      <c r="EN31" s="513"/>
      <c r="EO31" s="514"/>
      <c r="EP31" s="240"/>
      <c r="EQ31" s="513"/>
      <c r="ER31" s="513"/>
      <c r="ES31" s="513"/>
      <c r="ET31" s="514"/>
      <c r="EU31" s="240"/>
      <c r="EV31" s="513"/>
      <c r="EW31" s="513"/>
      <c r="EX31" s="513"/>
      <c r="EY31" s="548"/>
      <c r="EZ31" s="32"/>
      <c r="FA31" s="384" t="s">
        <v>96</v>
      </c>
      <c r="FB31" s="378"/>
      <c r="FC31" s="379"/>
      <c r="FD31" s="377" t="s">
        <v>385</v>
      </c>
      <c r="FE31" s="378"/>
      <c r="FF31" s="379"/>
      <c r="FG31" s="374" t="s">
        <v>200</v>
      </c>
      <c r="FH31" s="374"/>
      <c r="FI31" s="374"/>
      <c r="FJ31" s="374"/>
      <c r="FK31" s="374"/>
      <c r="FL31" s="374"/>
      <c r="FM31" s="374"/>
      <c r="FN31" s="374"/>
      <c r="FO31" s="87" t="s">
        <v>230</v>
      </c>
      <c r="FP31" s="88"/>
      <c r="FQ31" s="88"/>
      <c r="FR31" s="88"/>
      <c r="FS31" s="88"/>
      <c r="FT31" s="88"/>
      <c r="FU31" s="88"/>
      <c r="FV31" s="88"/>
      <c r="FW31" s="88"/>
      <c r="FX31" s="88"/>
      <c r="FY31" s="88"/>
      <c r="FZ31" s="88"/>
      <c r="GA31" s="88"/>
      <c r="GB31" s="88"/>
      <c r="GC31" s="88"/>
      <c r="GD31" s="88"/>
      <c r="GE31" s="122"/>
      <c r="GF31" s="82"/>
      <c r="GG31" s="331"/>
      <c r="GH31" s="326"/>
      <c r="GI31" s="326"/>
      <c r="GJ31" s="326"/>
      <c r="GK31" s="327"/>
      <c r="GL31" s="325"/>
      <c r="GM31" s="2" t="s">
        <v>113</v>
      </c>
      <c r="GN31" s="2"/>
      <c r="GO31" s="2"/>
      <c r="GP31" s="2"/>
      <c r="GQ31" s="303" t="s">
        <v>123</v>
      </c>
      <c r="GR31" s="305"/>
      <c r="GS31" s="305"/>
      <c r="GT31" s="305"/>
      <c r="GU31" s="306"/>
      <c r="GV31" s="2"/>
      <c r="GW31" s="2" t="s">
        <v>113</v>
      </c>
      <c r="GX31" s="2"/>
      <c r="GY31" s="2"/>
      <c r="GZ31" s="1"/>
      <c r="HA31" s="325"/>
      <c r="HB31" s="2" t="s">
        <v>113</v>
      </c>
      <c r="HC31" s="2"/>
      <c r="HD31" s="2"/>
      <c r="HE31" s="1"/>
      <c r="HF31" s="325"/>
      <c r="HG31" s="2">
        <v>1050</v>
      </c>
      <c r="HH31" s="2"/>
      <c r="HI31" s="2"/>
      <c r="HJ31" s="328"/>
      <c r="HK31" s="82"/>
      <c r="HL31" s="82"/>
      <c r="HM31" s="82"/>
      <c r="HN31" s="82"/>
      <c r="HO31" s="82"/>
      <c r="HP31" s="82"/>
      <c r="HQ31" s="82"/>
      <c r="HR31" s="82"/>
      <c r="HS31" s="82"/>
      <c r="HT31" s="82"/>
      <c r="HU31" s="82"/>
      <c r="HV31" s="82"/>
      <c r="HW31" s="82"/>
      <c r="HX31" s="82"/>
      <c r="HY31" s="82"/>
      <c r="HZ31" s="82"/>
      <c r="IA31" s="82"/>
      <c r="IB31" s="32"/>
      <c r="IC31" s="32"/>
    </row>
    <row r="32" spans="2:237" ht="15" customHeight="1">
      <c r="D32" s="46"/>
      <c r="E32" s="47"/>
      <c r="F32" s="47"/>
      <c r="G32" s="47"/>
      <c r="H32" s="47"/>
      <c r="I32" s="47"/>
      <c r="J32" s="47"/>
      <c r="K32" s="47"/>
      <c r="L32" s="47"/>
      <c r="M32" s="47"/>
      <c r="N32" s="47"/>
      <c r="O32" s="47"/>
      <c r="P32" s="47"/>
      <c r="Q32" s="47"/>
      <c r="R32" s="47"/>
      <c r="S32" s="47"/>
      <c r="T32" s="47"/>
      <c r="U32" s="47"/>
      <c r="V32" s="47"/>
      <c r="W32" s="47"/>
      <c r="X32" s="47"/>
      <c r="Y32" s="47"/>
      <c r="Z32" s="48"/>
      <c r="AG32" s="433"/>
      <c r="AH32" s="434"/>
      <c r="AI32" s="434"/>
      <c r="AJ32" s="434"/>
      <c r="AK32" s="435"/>
      <c r="AL32" s="30" t="s">
        <v>235</v>
      </c>
      <c r="AM32" s="30"/>
      <c r="AN32" s="30"/>
      <c r="AO32" s="30"/>
      <c r="AP32" s="30"/>
      <c r="AQ32" s="30"/>
      <c r="AR32" s="30"/>
      <c r="AS32" s="30"/>
      <c r="AT32" s="30"/>
      <c r="AU32" s="30"/>
      <c r="AV32" s="30"/>
      <c r="AW32" s="30"/>
      <c r="AX32" s="30"/>
      <c r="AY32" s="30"/>
      <c r="AZ32" s="30"/>
      <c r="BA32" s="30"/>
      <c r="BB32" s="30"/>
      <c r="BC32" s="30"/>
      <c r="BD32" s="30"/>
      <c r="BE32" s="30"/>
      <c r="BF32" s="30"/>
      <c r="BG32" s="30"/>
      <c r="BH32" s="22"/>
      <c r="BK32" s="31" t="s">
        <v>211</v>
      </c>
      <c r="CP32" s="109"/>
      <c r="CQ32" s="79" t="s">
        <v>365</v>
      </c>
      <c r="CR32" s="80"/>
      <c r="CS32" s="80"/>
      <c r="CT32" s="80"/>
      <c r="CU32" s="80"/>
      <c r="CV32" s="80"/>
      <c r="CW32" s="80"/>
      <c r="CX32" s="80"/>
      <c r="CY32" s="80"/>
      <c r="CZ32" s="81"/>
      <c r="DA32" s="92" t="s">
        <v>31</v>
      </c>
      <c r="DB32" s="93"/>
      <c r="DC32" s="93"/>
      <c r="DD32" s="93"/>
      <c r="DE32" s="93"/>
      <c r="DF32" s="93"/>
      <c r="DG32" s="93"/>
      <c r="DH32" s="93"/>
      <c r="DI32" s="93"/>
      <c r="DJ32" s="93"/>
      <c r="DK32" s="93"/>
      <c r="DL32" s="93"/>
      <c r="DM32" s="93"/>
      <c r="DN32" s="93"/>
      <c r="DO32" s="93"/>
      <c r="DP32" s="93"/>
      <c r="DQ32" s="93"/>
      <c r="DR32" s="93"/>
      <c r="DS32" s="93"/>
      <c r="DT32" s="120"/>
      <c r="DU32" s="32"/>
      <c r="DV32" s="126"/>
      <c r="DW32" s="506"/>
      <c r="DX32" s="506"/>
      <c r="DY32" s="506"/>
      <c r="DZ32" s="528"/>
      <c r="EA32" s="240"/>
      <c r="EB32" s="513"/>
      <c r="EC32" s="513"/>
      <c r="ED32" s="513"/>
      <c r="EE32" s="514"/>
      <c r="EF32" s="240"/>
      <c r="EG32" s="526">
        <v>586</v>
      </c>
      <c r="EH32" s="526"/>
      <c r="EI32" s="526"/>
      <c r="EJ32" s="545"/>
      <c r="EK32" s="240"/>
      <c r="EL32" s="513"/>
      <c r="EM32" s="513"/>
      <c r="EN32" s="513"/>
      <c r="EO32" s="514"/>
      <c r="EP32" s="240"/>
      <c r="EQ32" s="513"/>
      <c r="ER32" s="513"/>
      <c r="ES32" s="513"/>
      <c r="ET32" s="514"/>
      <c r="EU32" s="240"/>
      <c r="EV32" s="513"/>
      <c r="EW32" s="513"/>
      <c r="EX32" s="513"/>
      <c r="EY32" s="548"/>
      <c r="EZ32" s="32"/>
      <c r="FA32" s="385"/>
      <c r="FB32" s="378"/>
      <c r="FC32" s="379"/>
      <c r="FD32" s="377"/>
      <c r="FE32" s="378"/>
      <c r="FF32" s="379"/>
      <c r="FG32" s="375"/>
      <c r="FH32" s="375"/>
      <c r="FI32" s="375"/>
      <c r="FJ32" s="375"/>
      <c r="FK32" s="375"/>
      <c r="FL32" s="375"/>
      <c r="FM32" s="375"/>
      <c r="FN32" s="375"/>
      <c r="FO32" s="89" t="s">
        <v>408</v>
      </c>
      <c r="FP32" s="90"/>
      <c r="FQ32" s="90"/>
      <c r="FR32" s="90"/>
      <c r="FS32" s="90"/>
      <c r="FT32" s="90"/>
      <c r="FU32" s="90"/>
      <c r="FV32" s="90"/>
      <c r="FW32" s="90"/>
      <c r="FX32" s="90"/>
      <c r="FY32" s="90"/>
      <c r="FZ32" s="90"/>
      <c r="GA32" s="90"/>
      <c r="GB32" s="90"/>
      <c r="GC32" s="90"/>
      <c r="GD32" s="90"/>
      <c r="GE32" s="119"/>
      <c r="GF32" s="82"/>
      <c r="GG32" s="316"/>
      <c r="GH32" s="319"/>
      <c r="GI32" s="319"/>
      <c r="GJ32" s="319"/>
      <c r="GK32" s="320"/>
      <c r="GL32" s="322"/>
      <c r="GM32" s="5"/>
      <c r="GN32" s="5"/>
      <c r="GO32" s="5"/>
      <c r="GP32" s="5"/>
      <c r="GQ32" s="304"/>
      <c r="GR32" s="307"/>
      <c r="GS32" s="307"/>
      <c r="GT32" s="307"/>
      <c r="GU32" s="308"/>
      <c r="GV32" s="5"/>
      <c r="GW32" s="5"/>
      <c r="GX32" s="5"/>
      <c r="GY32" s="5"/>
      <c r="GZ32" s="3"/>
      <c r="HA32" s="322"/>
      <c r="HB32" s="5"/>
      <c r="HC32" s="5"/>
      <c r="HD32" s="5"/>
      <c r="HE32" s="3"/>
      <c r="HF32" s="322"/>
      <c r="HG32" s="5"/>
      <c r="HH32" s="5"/>
      <c r="HI32" s="5"/>
      <c r="HJ32" s="324"/>
      <c r="HK32" s="82"/>
      <c r="HL32" s="82"/>
      <c r="HM32" s="82"/>
      <c r="HN32" s="82"/>
      <c r="HO32" s="82"/>
      <c r="HP32" s="82"/>
      <c r="HQ32" s="82"/>
      <c r="HR32" s="82"/>
      <c r="HS32" s="82"/>
      <c r="HT32" s="82"/>
      <c r="HU32" s="82"/>
      <c r="HV32" s="82"/>
      <c r="HW32" s="82"/>
      <c r="HX32" s="82"/>
      <c r="HY32" s="82"/>
      <c r="HZ32" s="82"/>
      <c r="IA32" s="82"/>
      <c r="IB32" s="32"/>
      <c r="IC32" s="32"/>
    </row>
    <row r="33" spans="1:237" ht="15" customHeight="1">
      <c r="U33" s="31" t="s">
        <v>149</v>
      </c>
      <c r="AG33" s="436"/>
      <c r="AH33" s="437"/>
      <c r="AI33" s="437"/>
      <c r="AJ33" s="437"/>
      <c r="AK33" s="438"/>
      <c r="AL33" s="28" t="s">
        <v>191</v>
      </c>
      <c r="AM33" s="28"/>
      <c r="AN33" s="28"/>
      <c r="AO33" s="28"/>
      <c r="AP33" s="28"/>
      <c r="AQ33" s="28"/>
      <c r="AR33" s="28"/>
      <c r="AS33" s="28"/>
      <c r="AT33" s="28"/>
      <c r="AU33" s="28"/>
      <c r="AV33" s="28"/>
      <c r="AW33" s="28"/>
      <c r="AX33" s="28"/>
      <c r="AY33" s="28"/>
      <c r="AZ33" s="28"/>
      <c r="BA33" s="28"/>
      <c r="BB33" s="28"/>
      <c r="BC33" s="28"/>
      <c r="BD33" s="28"/>
      <c r="BE33" s="28"/>
      <c r="BF33" s="28"/>
      <c r="BG33" s="28"/>
      <c r="BH33" s="20"/>
      <c r="BK33" s="448" t="s">
        <v>56</v>
      </c>
      <c r="BL33" s="426"/>
      <c r="BM33" s="426"/>
      <c r="BN33" s="426"/>
      <c r="BO33" s="426"/>
      <c r="BP33" s="426"/>
      <c r="BQ33" s="449"/>
      <c r="BR33" s="448" t="s">
        <v>35</v>
      </c>
      <c r="BS33" s="426"/>
      <c r="BT33" s="426"/>
      <c r="BU33" s="426"/>
      <c r="BV33" s="426"/>
      <c r="BW33" s="449"/>
      <c r="BX33" s="448" t="s">
        <v>245</v>
      </c>
      <c r="BY33" s="426"/>
      <c r="BZ33" s="426"/>
      <c r="CA33" s="426"/>
      <c r="CB33" s="426"/>
      <c r="CC33" s="426"/>
      <c r="CD33" s="426"/>
      <c r="CE33" s="426"/>
      <c r="CF33" s="426"/>
      <c r="CG33" s="426"/>
      <c r="CH33" s="426"/>
      <c r="CI33" s="426"/>
      <c r="CJ33" s="426"/>
      <c r="CK33" s="426"/>
      <c r="CL33" s="426"/>
      <c r="CM33" s="449"/>
      <c r="CP33" s="109"/>
      <c r="CQ33" s="79" t="s">
        <v>192</v>
      </c>
      <c r="CR33" s="80"/>
      <c r="CS33" s="80"/>
      <c r="CT33" s="80"/>
      <c r="CU33" s="80"/>
      <c r="CV33" s="80"/>
      <c r="CW33" s="80"/>
      <c r="CX33" s="80"/>
      <c r="CY33" s="80"/>
      <c r="CZ33" s="81"/>
      <c r="DA33" s="92" t="s">
        <v>224</v>
      </c>
      <c r="DB33" s="93"/>
      <c r="DC33" s="93"/>
      <c r="DD33" s="93"/>
      <c r="DE33" s="93"/>
      <c r="DF33" s="93"/>
      <c r="DG33" s="93"/>
      <c r="DH33" s="93"/>
      <c r="DI33" s="93"/>
      <c r="DJ33" s="93"/>
      <c r="DK33" s="93"/>
      <c r="DL33" s="93"/>
      <c r="DM33" s="93"/>
      <c r="DN33" s="93"/>
      <c r="DO33" s="93"/>
      <c r="DP33" s="93"/>
      <c r="DQ33" s="93"/>
      <c r="DR33" s="93"/>
      <c r="DS33" s="93"/>
      <c r="DT33" s="120"/>
      <c r="DU33" s="32"/>
      <c r="DV33" s="107" t="s">
        <v>166</v>
      </c>
      <c r="DW33" s="540"/>
      <c r="DX33" s="540"/>
      <c r="DY33" s="540"/>
      <c r="DZ33" s="541"/>
      <c r="EA33" s="249"/>
      <c r="EB33" s="526">
        <v>0</v>
      </c>
      <c r="EC33" s="526"/>
      <c r="ED33" s="526"/>
      <c r="EE33" s="545"/>
      <c r="EF33" s="240"/>
      <c r="EG33" s="526">
        <v>750</v>
      </c>
      <c r="EH33" s="526"/>
      <c r="EI33" s="526"/>
      <c r="EJ33" s="545"/>
      <c r="EK33" s="240"/>
      <c r="EL33" s="513"/>
      <c r="EM33" s="513"/>
      <c r="EN33" s="513"/>
      <c r="EO33" s="514"/>
      <c r="EP33" s="240"/>
      <c r="EQ33" s="526">
        <v>0</v>
      </c>
      <c r="ER33" s="526"/>
      <c r="ES33" s="526"/>
      <c r="ET33" s="545"/>
      <c r="EU33" s="239"/>
      <c r="EV33" s="515"/>
      <c r="EW33" s="515"/>
      <c r="EX33" s="515"/>
      <c r="EY33" s="538"/>
      <c r="EZ33" s="32"/>
      <c r="FA33" s="385"/>
      <c r="FB33" s="378"/>
      <c r="FC33" s="379"/>
      <c r="FD33" s="377"/>
      <c r="FE33" s="378"/>
      <c r="FF33" s="379"/>
      <c r="FG33" s="375" t="s">
        <v>201</v>
      </c>
      <c r="FH33" s="375"/>
      <c r="FI33" s="375"/>
      <c r="FJ33" s="375"/>
      <c r="FK33" s="375"/>
      <c r="FL33" s="375"/>
      <c r="FM33" s="375"/>
      <c r="FN33" s="375"/>
      <c r="FO33" s="83" t="s">
        <v>230</v>
      </c>
      <c r="FP33" s="84"/>
      <c r="FQ33" s="84"/>
      <c r="FR33" s="84"/>
      <c r="FS33" s="84"/>
      <c r="FT33" s="84"/>
      <c r="FU33" s="84"/>
      <c r="FV33" s="84"/>
      <c r="FW33" s="84"/>
      <c r="FX33" s="84"/>
      <c r="FY33" s="84"/>
      <c r="FZ33" s="84"/>
      <c r="GA33" s="84"/>
      <c r="GB33" s="84"/>
      <c r="GC33" s="84"/>
      <c r="GD33" s="84"/>
      <c r="GE33" s="121"/>
      <c r="GF33" s="82"/>
      <c r="GG33" s="315"/>
      <c r="GH33" s="317"/>
      <c r="GI33" s="317"/>
      <c r="GJ33" s="317"/>
      <c r="GK33" s="318"/>
      <c r="GL33" s="321"/>
      <c r="GM33" s="6" t="s">
        <v>113</v>
      </c>
      <c r="GN33" s="6"/>
      <c r="GO33" s="6"/>
      <c r="GP33" s="4"/>
      <c r="GQ33" s="325"/>
      <c r="GR33" s="326"/>
      <c r="GS33" s="326"/>
      <c r="GT33" s="326"/>
      <c r="GU33" s="327"/>
      <c r="GV33" s="321"/>
      <c r="GW33" s="6" t="s">
        <v>113</v>
      </c>
      <c r="GX33" s="6"/>
      <c r="GY33" s="6"/>
      <c r="GZ33" s="4"/>
      <c r="HA33" s="321"/>
      <c r="HB33" s="6" t="s">
        <v>113</v>
      </c>
      <c r="HC33" s="6"/>
      <c r="HD33" s="6"/>
      <c r="HE33" s="4"/>
      <c r="HF33" s="321"/>
      <c r="HG33" s="317"/>
      <c r="HH33" s="317"/>
      <c r="HI33" s="317"/>
      <c r="HJ33" s="329"/>
      <c r="HK33" s="82"/>
      <c r="HL33" s="82"/>
      <c r="HM33" s="82"/>
      <c r="HN33" s="82"/>
      <c r="HO33" s="82"/>
      <c r="HP33" s="82"/>
      <c r="HQ33" s="82"/>
      <c r="HR33" s="82"/>
      <c r="HS33" s="82"/>
      <c r="HT33" s="82"/>
      <c r="HU33" s="82"/>
      <c r="HV33" s="82"/>
      <c r="HW33" s="82"/>
      <c r="HX33" s="82"/>
      <c r="HY33" s="82"/>
      <c r="HZ33" s="82"/>
      <c r="IA33" s="82"/>
      <c r="IB33" s="32"/>
      <c r="IC33" s="32"/>
    </row>
    <row r="34" spans="1:237" ht="15" customHeight="1">
      <c r="B34" s="18"/>
      <c r="E34" s="16"/>
      <c r="F34" s="17"/>
      <c r="G34" s="17"/>
      <c r="H34" s="17"/>
      <c r="I34" s="17"/>
      <c r="J34" s="17"/>
      <c r="K34" s="17"/>
      <c r="L34" s="17"/>
      <c r="M34" s="17"/>
      <c r="N34" s="17"/>
      <c r="O34" s="17"/>
      <c r="P34" s="17"/>
      <c r="Q34" s="17"/>
      <c r="R34" s="17"/>
      <c r="S34" s="17"/>
      <c r="T34" s="17"/>
      <c r="U34" s="17"/>
      <c r="V34" s="17"/>
      <c r="W34" s="17"/>
      <c r="X34" s="17"/>
      <c r="Y34" s="18"/>
      <c r="AB34" s="16"/>
      <c r="BK34" s="472">
        <v>24000</v>
      </c>
      <c r="BL34" s="426"/>
      <c r="BM34" s="426"/>
      <c r="BN34" s="14" t="s">
        <v>369</v>
      </c>
      <c r="BO34" s="14"/>
      <c r="BP34" s="14"/>
      <c r="BQ34" s="15"/>
      <c r="BR34" s="13"/>
      <c r="BS34" s="14"/>
      <c r="BT34" s="473"/>
      <c r="BU34" s="473"/>
      <c r="BV34" s="473"/>
      <c r="BW34" s="15"/>
      <c r="BX34" s="13"/>
      <c r="BY34" s="14"/>
      <c r="BZ34" s="474"/>
      <c r="CA34" s="475"/>
      <c r="CB34" s="475"/>
      <c r="CC34" s="14"/>
      <c r="CD34" s="14"/>
      <c r="CE34" s="14"/>
      <c r="CF34" s="14"/>
      <c r="CG34" s="14"/>
      <c r="CH34" s="14"/>
      <c r="CI34" s="14"/>
      <c r="CJ34" s="14"/>
      <c r="CK34" s="14"/>
      <c r="CL34" s="14"/>
      <c r="CM34" s="15"/>
      <c r="CP34" s="109"/>
      <c r="CQ34" s="79" t="s">
        <v>83</v>
      </c>
      <c r="CR34" s="80"/>
      <c r="CS34" s="80"/>
      <c r="CT34" s="80"/>
      <c r="CU34" s="80"/>
      <c r="CV34" s="80"/>
      <c r="CW34" s="80"/>
      <c r="CX34" s="80"/>
      <c r="CY34" s="80"/>
      <c r="CZ34" s="81"/>
      <c r="DA34" s="92" t="s">
        <v>292</v>
      </c>
      <c r="DB34" s="93"/>
      <c r="DC34" s="93"/>
      <c r="DD34" s="93">
        <v>10</v>
      </c>
      <c r="DE34" s="93" t="s">
        <v>253</v>
      </c>
      <c r="DF34" s="93"/>
      <c r="DG34" s="93"/>
      <c r="DH34" s="93"/>
      <c r="DI34" s="93"/>
      <c r="DJ34" s="93"/>
      <c r="DK34" s="93"/>
      <c r="DL34" s="93"/>
      <c r="DM34" s="93"/>
      <c r="DN34" s="93"/>
      <c r="DO34" s="93"/>
      <c r="DP34" s="93"/>
      <c r="DQ34" s="93"/>
      <c r="DR34" s="93"/>
      <c r="DS34" s="93"/>
      <c r="DT34" s="120"/>
      <c r="DU34" s="32"/>
      <c r="DV34" s="127"/>
      <c r="DW34" s="529"/>
      <c r="DX34" s="529"/>
      <c r="DY34" s="529"/>
      <c r="DZ34" s="530"/>
      <c r="EA34" s="240"/>
      <c r="EB34" s="521" t="s">
        <v>113</v>
      </c>
      <c r="EC34" s="521"/>
      <c r="ED34" s="521"/>
      <c r="EE34" s="523"/>
      <c r="EF34" s="240"/>
      <c r="EG34" s="526">
        <v>1000</v>
      </c>
      <c r="EH34" s="526"/>
      <c r="EI34" s="526"/>
      <c r="EJ34" s="545"/>
      <c r="EK34" s="240"/>
      <c r="EL34" s="521" t="s">
        <v>113</v>
      </c>
      <c r="EM34" s="521"/>
      <c r="EN34" s="521"/>
      <c r="EO34" s="523"/>
      <c r="EP34" s="240"/>
      <c r="EQ34" s="521" t="s">
        <v>113</v>
      </c>
      <c r="ER34" s="521"/>
      <c r="ES34" s="521"/>
      <c r="ET34" s="521"/>
      <c r="EU34" s="248" t="s">
        <v>108</v>
      </c>
      <c r="EV34" s="517"/>
      <c r="EW34" s="517"/>
      <c r="EX34" s="517"/>
      <c r="EY34" s="518"/>
      <c r="EZ34" s="32"/>
      <c r="FA34" s="385"/>
      <c r="FB34" s="378"/>
      <c r="FC34" s="379"/>
      <c r="FD34" s="377"/>
      <c r="FE34" s="378"/>
      <c r="FF34" s="379"/>
      <c r="FG34" s="375"/>
      <c r="FH34" s="375"/>
      <c r="FI34" s="375"/>
      <c r="FJ34" s="375"/>
      <c r="FK34" s="375"/>
      <c r="FL34" s="375"/>
      <c r="FM34" s="375"/>
      <c r="FN34" s="375"/>
      <c r="FO34" s="89" t="s">
        <v>408</v>
      </c>
      <c r="FP34" s="90"/>
      <c r="FQ34" s="90"/>
      <c r="FR34" s="90"/>
      <c r="FS34" s="90"/>
      <c r="FT34" s="90"/>
      <c r="FU34" s="90"/>
      <c r="FV34" s="90"/>
      <c r="FW34" s="90"/>
      <c r="FX34" s="90"/>
      <c r="FY34" s="90"/>
      <c r="FZ34" s="90"/>
      <c r="GA34" s="90"/>
      <c r="GB34" s="90"/>
      <c r="GC34" s="90"/>
      <c r="GD34" s="90"/>
      <c r="GE34" s="119"/>
      <c r="GF34" s="82"/>
      <c r="GG34" s="316"/>
      <c r="GH34" s="319"/>
      <c r="GI34" s="319"/>
      <c r="GJ34" s="319"/>
      <c r="GK34" s="320"/>
      <c r="GL34" s="322"/>
      <c r="GM34" s="5"/>
      <c r="GN34" s="5"/>
      <c r="GO34" s="5"/>
      <c r="GP34" s="3"/>
      <c r="GQ34" s="322"/>
      <c r="GR34" s="319"/>
      <c r="GS34" s="319"/>
      <c r="GT34" s="319"/>
      <c r="GU34" s="320"/>
      <c r="GV34" s="325"/>
      <c r="GW34" s="2"/>
      <c r="GX34" s="2"/>
      <c r="GY34" s="2"/>
      <c r="GZ34" s="1"/>
      <c r="HA34" s="322"/>
      <c r="HB34" s="5"/>
      <c r="HC34" s="5"/>
      <c r="HD34" s="5"/>
      <c r="HE34" s="3"/>
      <c r="HF34" s="322"/>
      <c r="HG34" s="319"/>
      <c r="HH34" s="319"/>
      <c r="HI34" s="319"/>
      <c r="HJ34" s="330"/>
      <c r="HK34" s="82"/>
      <c r="HL34" s="82"/>
      <c r="HM34" s="82"/>
      <c r="HN34" s="82"/>
      <c r="HO34" s="82"/>
      <c r="HP34" s="82"/>
      <c r="HQ34" s="82"/>
      <c r="HR34" s="82"/>
      <c r="HS34" s="82"/>
      <c r="HT34" s="82"/>
      <c r="HU34" s="82"/>
      <c r="HV34" s="82"/>
      <c r="HW34" s="82"/>
      <c r="HX34" s="82"/>
      <c r="HY34" s="82"/>
      <c r="HZ34" s="82"/>
      <c r="IA34" s="82"/>
      <c r="IB34" s="32"/>
      <c r="IC34" s="32"/>
    </row>
    <row r="35" spans="1:237" ht="15" customHeight="1">
      <c r="BK35" s="57"/>
      <c r="BL35" s="56"/>
      <c r="BM35" s="56"/>
      <c r="BN35" s="30"/>
      <c r="BO35" s="30"/>
      <c r="BP35" s="30"/>
      <c r="BQ35" s="30"/>
      <c r="BR35" s="30"/>
      <c r="BS35" s="30"/>
      <c r="BT35" s="56"/>
      <c r="BU35" s="56"/>
      <c r="BV35" s="56"/>
      <c r="BW35" s="30"/>
      <c r="BX35" s="30"/>
      <c r="BY35" s="30"/>
      <c r="BZ35" s="56"/>
      <c r="CA35" s="56"/>
      <c r="CB35" s="56"/>
      <c r="CC35" s="30"/>
      <c r="CD35" s="30"/>
      <c r="CE35" s="30"/>
      <c r="CF35" s="30"/>
      <c r="CG35" s="30"/>
      <c r="CH35" s="30"/>
      <c r="CI35" s="30"/>
      <c r="CJ35" s="30"/>
      <c r="CK35" s="30"/>
      <c r="CL35" s="30"/>
      <c r="CM35" s="30"/>
      <c r="CP35" s="109"/>
      <c r="CQ35" s="99" t="s">
        <v>48</v>
      </c>
      <c r="CR35" s="100"/>
      <c r="CS35" s="100"/>
      <c r="CT35" s="100"/>
      <c r="CU35" s="100"/>
      <c r="CV35" s="100"/>
      <c r="CW35" s="100"/>
      <c r="CX35" s="100"/>
      <c r="CY35" s="100"/>
      <c r="CZ35" s="102"/>
      <c r="DA35" s="106"/>
      <c r="DB35" s="105"/>
      <c r="DC35" s="105"/>
      <c r="DD35" s="105"/>
      <c r="DE35" s="105"/>
      <c r="DF35" s="105"/>
      <c r="DG35" s="105"/>
      <c r="DH35" s="105"/>
      <c r="DI35" s="105"/>
      <c r="DJ35" s="105"/>
      <c r="DK35" s="105"/>
      <c r="DL35" s="105"/>
      <c r="DM35" s="105"/>
      <c r="DN35" s="105"/>
      <c r="DO35" s="105"/>
      <c r="DP35" s="105"/>
      <c r="DQ35" s="105"/>
      <c r="DR35" s="105"/>
      <c r="DS35" s="105"/>
      <c r="DT35" s="124"/>
      <c r="DU35" s="104"/>
      <c r="DV35" s="130"/>
      <c r="DW35" s="556"/>
      <c r="DX35" s="556"/>
      <c r="DY35" s="556"/>
      <c r="DZ35" s="557"/>
      <c r="EA35" s="240"/>
      <c r="EB35" s="513"/>
      <c r="EC35" s="513"/>
      <c r="ED35" s="513"/>
      <c r="EE35" s="514"/>
      <c r="EF35" s="240"/>
      <c r="EG35" s="513"/>
      <c r="EH35" s="513"/>
      <c r="EI35" s="513"/>
      <c r="EJ35" s="514"/>
      <c r="EK35" s="239"/>
      <c r="EL35" s="515"/>
      <c r="EM35" s="515"/>
      <c r="EN35" s="515"/>
      <c r="EO35" s="516"/>
      <c r="EP35" s="240"/>
      <c r="EQ35" s="513"/>
      <c r="ER35" s="513"/>
      <c r="ES35" s="513"/>
      <c r="ET35" s="514"/>
      <c r="EU35" s="238"/>
      <c r="EV35" s="524"/>
      <c r="EW35" s="524"/>
      <c r="EX35" s="524"/>
      <c r="EY35" s="539"/>
      <c r="EZ35" s="32"/>
      <c r="FA35" s="385"/>
      <c r="FB35" s="378"/>
      <c r="FC35" s="379"/>
      <c r="FD35" s="377"/>
      <c r="FE35" s="378"/>
      <c r="FF35" s="379"/>
      <c r="FG35" s="375" t="s">
        <v>317</v>
      </c>
      <c r="FH35" s="375"/>
      <c r="FI35" s="375"/>
      <c r="FJ35" s="375"/>
      <c r="FK35" s="375"/>
      <c r="FL35" s="375"/>
      <c r="FM35" s="375"/>
      <c r="FN35" s="375"/>
      <c r="FO35" s="83" t="s">
        <v>221</v>
      </c>
      <c r="FP35" s="84"/>
      <c r="FQ35" s="84"/>
      <c r="FR35" s="84"/>
      <c r="FS35" s="84"/>
      <c r="FT35" s="84"/>
      <c r="FU35" s="84"/>
      <c r="FV35" s="84"/>
      <c r="FW35" s="84"/>
      <c r="FX35" s="84"/>
      <c r="FY35" s="84"/>
      <c r="FZ35" s="84"/>
      <c r="GA35" s="84"/>
      <c r="GB35" s="84"/>
      <c r="GC35" s="84"/>
      <c r="GD35" s="84"/>
      <c r="GE35" s="121"/>
      <c r="GF35" s="82"/>
      <c r="GG35" s="315"/>
      <c r="GH35" s="317"/>
      <c r="GI35" s="317"/>
      <c r="GJ35" s="317"/>
      <c r="GK35" s="318"/>
      <c r="GL35" s="321"/>
      <c r="GM35" s="6" t="s">
        <v>113</v>
      </c>
      <c r="GN35" s="6"/>
      <c r="GO35" s="6"/>
      <c r="GP35" s="4"/>
      <c r="GQ35" s="321"/>
      <c r="GR35" s="6" t="s">
        <v>113</v>
      </c>
      <c r="GS35" s="6"/>
      <c r="GT35" s="6"/>
      <c r="GU35" s="6"/>
      <c r="GV35" s="303" t="s">
        <v>119</v>
      </c>
      <c r="GW35" s="305"/>
      <c r="GX35" s="305"/>
      <c r="GY35" s="305"/>
      <c r="GZ35" s="306"/>
      <c r="HA35" s="6"/>
      <c r="HB35" s="6" t="s">
        <v>113</v>
      </c>
      <c r="HC35" s="6"/>
      <c r="HD35" s="6"/>
      <c r="HE35" s="4"/>
      <c r="HF35" s="321"/>
      <c r="HG35" s="6" t="s">
        <v>113</v>
      </c>
      <c r="HH35" s="6"/>
      <c r="HI35" s="6"/>
      <c r="HJ35" s="323"/>
      <c r="HK35" s="82"/>
      <c r="HL35" s="82"/>
      <c r="HM35" s="82"/>
      <c r="HN35" s="82"/>
      <c r="HO35" s="82"/>
      <c r="HP35" s="82"/>
      <c r="HQ35" s="82"/>
      <c r="HR35" s="82"/>
      <c r="HS35" s="82"/>
      <c r="HT35" s="82"/>
      <c r="HU35" s="82"/>
      <c r="HV35" s="82"/>
      <c r="HW35" s="82"/>
      <c r="HX35" s="82"/>
      <c r="HY35" s="82"/>
      <c r="HZ35" s="82"/>
      <c r="IA35" s="82"/>
      <c r="IB35" s="32"/>
      <c r="IC35" s="32"/>
    </row>
    <row r="36" spans="1:237" ht="15" customHeight="1">
      <c r="A36" s="16"/>
      <c r="B36" s="17"/>
      <c r="C36" s="18"/>
      <c r="D36" s="16"/>
      <c r="E36" s="17"/>
      <c r="F36" s="17"/>
      <c r="G36" s="422" t="s">
        <v>54</v>
      </c>
      <c r="H36" s="422"/>
      <c r="I36" s="422"/>
      <c r="J36" s="422"/>
      <c r="K36" s="422"/>
      <c r="L36" s="422"/>
      <c r="M36" s="17"/>
      <c r="N36" s="17"/>
      <c r="O36" s="17"/>
      <c r="P36" s="17"/>
      <c r="Q36" s="17"/>
      <c r="R36" s="422" t="s">
        <v>78</v>
      </c>
      <c r="S36" s="422"/>
      <c r="T36" s="422"/>
      <c r="U36" s="422"/>
      <c r="V36" s="422"/>
      <c r="W36" s="422"/>
      <c r="X36" s="422"/>
      <c r="Y36" s="422"/>
      <c r="Z36" s="17"/>
      <c r="AA36" s="17"/>
      <c r="AB36" s="17"/>
      <c r="AC36" s="18"/>
      <c r="BK36" s="31" t="s">
        <v>252</v>
      </c>
      <c r="CP36" s="109"/>
      <c r="CQ36" s="76" t="s">
        <v>180</v>
      </c>
      <c r="CR36" s="77"/>
      <c r="CS36" s="77"/>
      <c r="CT36" s="77"/>
      <c r="CU36" s="77"/>
      <c r="CV36" s="77"/>
      <c r="CW36" s="77"/>
      <c r="CX36" s="77"/>
      <c r="CY36" s="77"/>
      <c r="CZ36" s="78"/>
      <c r="DA36" s="92" t="s">
        <v>27</v>
      </c>
      <c r="DB36" s="93"/>
      <c r="DC36" s="93"/>
      <c r="DD36" s="93"/>
      <c r="DE36" s="93"/>
      <c r="DF36" s="93"/>
      <c r="DG36" s="93"/>
      <c r="DH36" s="93"/>
      <c r="DI36" s="93"/>
      <c r="DJ36" s="93"/>
      <c r="DK36" s="93"/>
      <c r="DL36" s="93"/>
      <c r="DM36" s="93"/>
      <c r="DN36" s="93"/>
      <c r="DO36" s="93"/>
      <c r="DP36" s="93"/>
      <c r="DQ36" s="93"/>
      <c r="DR36" s="93"/>
      <c r="DS36" s="93"/>
      <c r="DT36" s="120"/>
      <c r="DU36" s="32"/>
      <c r="DV36" s="128"/>
      <c r="DW36" s="519"/>
      <c r="DX36" s="519"/>
      <c r="DY36" s="519"/>
      <c r="DZ36" s="520"/>
      <c r="EA36" s="239"/>
      <c r="EB36" s="515"/>
      <c r="EC36" s="515"/>
      <c r="ED36" s="515"/>
      <c r="EE36" s="516"/>
      <c r="EF36" s="240"/>
      <c r="EG36" s="513"/>
      <c r="EH36" s="513"/>
      <c r="EI36" s="513"/>
      <c r="EJ36" s="513"/>
      <c r="EK36" s="248" t="s">
        <v>177</v>
      </c>
      <c r="EL36" s="517"/>
      <c r="EM36" s="517"/>
      <c r="EN36" s="517"/>
      <c r="EO36" s="518"/>
      <c r="EP36" s="242"/>
      <c r="EQ36" s="515"/>
      <c r="ER36" s="515"/>
      <c r="ES36" s="515"/>
      <c r="ET36" s="516"/>
      <c r="EU36" s="240"/>
      <c r="EV36" s="526">
        <v>0</v>
      </c>
      <c r="EW36" s="526"/>
      <c r="EX36" s="526"/>
      <c r="EY36" s="527"/>
      <c r="EZ36" s="32"/>
      <c r="FA36" s="385"/>
      <c r="FB36" s="378"/>
      <c r="FC36" s="379"/>
      <c r="FD36" s="370"/>
      <c r="FE36" s="371"/>
      <c r="FF36" s="380"/>
      <c r="FG36" s="375"/>
      <c r="FH36" s="375"/>
      <c r="FI36" s="375"/>
      <c r="FJ36" s="375"/>
      <c r="FK36" s="375"/>
      <c r="FL36" s="375"/>
      <c r="FM36" s="375"/>
      <c r="FN36" s="375"/>
      <c r="FO36" s="89" t="s">
        <v>111</v>
      </c>
      <c r="FP36" s="90"/>
      <c r="FQ36" s="90"/>
      <c r="FR36" s="90"/>
      <c r="FS36" s="90"/>
      <c r="FT36" s="90"/>
      <c r="FU36" s="90"/>
      <c r="FV36" s="90"/>
      <c r="FW36" s="90"/>
      <c r="FX36" s="90"/>
      <c r="FY36" s="90"/>
      <c r="FZ36" s="90"/>
      <c r="GA36" s="90"/>
      <c r="GB36" s="90"/>
      <c r="GC36" s="90"/>
      <c r="GD36" s="90"/>
      <c r="GE36" s="119"/>
      <c r="GF36" s="82"/>
      <c r="GG36" s="316"/>
      <c r="GH36" s="319"/>
      <c r="GI36" s="319"/>
      <c r="GJ36" s="319"/>
      <c r="GK36" s="320"/>
      <c r="GL36" s="322"/>
      <c r="GM36" s="5"/>
      <c r="GN36" s="5"/>
      <c r="GO36" s="5"/>
      <c r="GP36" s="3"/>
      <c r="GQ36" s="322"/>
      <c r="GR36" s="5"/>
      <c r="GS36" s="5"/>
      <c r="GT36" s="5"/>
      <c r="GU36" s="5"/>
      <c r="GV36" s="304"/>
      <c r="GW36" s="307"/>
      <c r="GX36" s="307"/>
      <c r="GY36" s="307"/>
      <c r="GZ36" s="308"/>
      <c r="HA36" s="5"/>
      <c r="HB36" s="5"/>
      <c r="HC36" s="5"/>
      <c r="HD36" s="5"/>
      <c r="HE36" s="3"/>
      <c r="HF36" s="322"/>
      <c r="HG36" s="5"/>
      <c r="HH36" s="5"/>
      <c r="HI36" s="5"/>
      <c r="HJ36" s="324"/>
      <c r="HK36" s="82"/>
      <c r="HL36" s="82"/>
      <c r="HM36" s="82"/>
      <c r="HN36" s="82"/>
      <c r="HO36" s="82"/>
      <c r="HP36" s="82"/>
      <c r="HQ36" s="82"/>
      <c r="HR36" s="82"/>
      <c r="HS36" s="82"/>
      <c r="HT36" s="82"/>
      <c r="HU36" s="82"/>
      <c r="HV36" s="82"/>
      <c r="HW36" s="82"/>
      <c r="HX36" s="82"/>
      <c r="HY36" s="82"/>
      <c r="HZ36" s="82"/>
      <c r="IA36" s="82"/>
      <c r="IB36" s="32"/>
      <c r="IC36" s="32"/>
    </row>
    <row r="37" spans="1:237" ht="15" customHeight="1">
      <c r="A37" s="21" t="s">
        <v>285</v>
      </c>
      <c r="B37" s="30"/>
      <c r="C37" s="22"/>
      <c r="D37" s="19"/>
      <c r="E37" s="28"/>
      <c r="F37" s="28"/>
      <c r="G37" s="423"/>
      <c r="H37" s="423"/>
      <c r="I37" s="423"/>
      <c r="J37" s="423"/>
      <c r="K37" s="423"/>
      <c r="L37" s="423"/>
      <c r="M37" s="28"/>
      <c r="N37" s="28"/>
      <c r="O37" s="28"/>
      <c r="P37" s="28"/>
      <c r="Q37" s="28"/>
      <c r="R37" s="423"/>
      <c r="S37" s="423"/>
      <c r="T37" s="423"/>
      <c r="U37" s="423"/>
      <c r="V37" s="423"/>
      <c r="W37" s="423"/>
      <c r="X37" s="423"/>
      <c r="Y37" s="423"/>
      <c r="Z37" s="28"/>
      <c r="AA37" s="28"/>
      <c r="AB37" s="28"/>
      <c r="AC37" s="20"/>
      <c r="BL37" s="31" t="s">
        <v>217</v>
      </c>
      <c r="CP37" s="110" t="s">
        <v>387</v>
      </c>
      <c r="CQ37" s="100"/>
      <c r="CR37" s="100"/>
      <c r="CS37" s="100"/>
      <c r="CT37" s="100"/>
      <c r="CU37" s="100"/>
      <c r="CV37" s="100"/>
      <c r="CW37" s="100"/>
      <c r="CX37" s="100"/>
      <c r="CY37" s="100"/>
      <c r="CZ37" s="102"/>
      <c r="DA37" s="106"/>
      <c r="DB37" s="105"/>
      <c r="DC37" s="105"/>
      <c r="DD37" s="105"/>
      <c r="DE37" s="105"/>
      <c r="DF37" s="105"/>
      <c r="DG37" s="105"/>
      <c r="DH37" s="105"/>
      <c r="DI37" s="105"/>
      <c r="DJ37" s="105"/>
      <c r="DK37" s="105"/>
      <c r="DL37" s="105"/>
      <c r="DM37" s="105"/>
      <c r="DN37" s="105"/>
      <c r="DO37" s="105"/>
      <c r="DP37" s="105"/>
      <c r="DQ37" s="105"/>
      <c r="DR37" s="105"/>
      <c r="DS37" s="105"/>
      <c r="DT37" s="124"/>
      <c r="DU37" s="104"/>
      <c r="DV37" s="130"/>
      <c r="DW37" s="556"/>
      <c r="DX37" s="556"/>
      <c r="DY37" s="556"/>
      <c r="DZ37" s="556"/>
      <c r="EA37" s="248" t="s">
        <v>124</v>
      </c>
      <c r="EB37" s="517"/>
      <c r="EC37" s="517"/>
      <c r="ED37" s="517"/>
      <c r="EE37" s="518"/>
      <c r="EF37" s="249"/>
      <c r="EG37" s="513"/>
      <c r="EH37" s="513"/>
      <c r="EI37" s="513"/>
      <c r="EJ37" s="514"/>
      <c r="EK37" s="238"/>
      <c r="EL37" s="524"/>
      <c r="EM37" s="524"/>
      <c r="EN37" s="524"/>
      <c r="EO37" s="524"/>
      <c r="EP37" s="248" t="s">
        <v>104</v>
      </c>
      <c r="EQ37" s="517"/>
      <c r="ER37" s="517"/>
      <c r="ES37" s="517"/>
      <c r="ET37" s="518"/>
      <c r="EU37" s="249"/>
      <c r="EV37" s="513"/>
      <c r="EW37" s="513"/>
      <c r="EX37" s="513"/>
      <c r="EY37" s="548"/>
      <c r="EZ37" s="32"/>
      <c r="FA37" s="385"/>
      <c r="FB37" s="378"/>
      <c r="FC37" s="379"/>
      <c r="FD37" s="381" t="s">
        <v>73</v>
      </c>
      <c r="FE37" s="360"/>
      <c r="FF37" s="382"/>
      <c r="FG37" s="375" t="s">
        <v>167</v>
      </c>
      <c r="FH37" s="375"/>
      <c r="FI37" s="375"/>
      <c r="FJ37" s="375"/>
      <c r="FK37" s="375"/>
      <c r="FL37" s="375"/>
      <c r="FM37" s="375"/>
      <c r="FN37" s="375"/>
      <c r="FO37" s="83" t="s">
        <v>90</v>
      </c>
      <c r="FP37" s="84"/>
      <c r="FQ37" s="84"/>
      <c r="FR37" s="84"/>
      <c r="FS37" s="84"/>
      <c r="FT37" s="84"/>
      <c r="FU37" s="84"/>
      <c r="FV37" s="84"/>
      <c r="FW37" s="84"/>
      <c r="FX37" s="84"/>
      <c r="FY37" s="84"/>
      <c r="FZ37" s="84"/>
      <c r="GA37" s="84"/>
      <c r="GB37" s="84"/>
      <c r="GC37" s="84"/>
      <c r="GD37" s="84"/>
      <c r="GE37" s="121"/>
      <c r="GF37" s="82"/>
      <c r="GG37" s="315"/>
      <c r="GH37" s="317"/>
      <c r="GI37" s="317"/>
      <c r="GJ37" s="317"/>
      <c r="GK37" s="318"/>
      <c r="GL37" s="321"/>
      <c r="GM37" s="6" t="s">
        <v>113</v>
      </c>
      <c r="GN37" s="6"/>
      <c r="GO37" s="6"/>
      <c r="GP37" s="4"/>
      <c r="GQ37" s="321"/>
      <c r="GR37" s="6" t="s">
        <v>113</v>
      </c>
      <c r="GS37" s="6"/>
      <c r="GT37" s="6"/>
      <c r="GU37" s="4"/>
      <c r="GV37" s="325"/>
      <c r="GW37" s="326"/>
      <c r="GX37" s="326"/>
      <c r="GY37" s="326"/>
      <c r="GZ37" s="327"/>
      <c r="HA37" s="321"/>
      <c r="HB37" s="6" t="s">
        <v>113</v>
      </c>
      <c r="HC37" s="6"/>
      <c r="HD37" s="6"/>
      <c r="HE37" s="4"/>
      <c r="HF37" s="321"/>
      <c r="HG37" s="6" t="s">
        <v>113</v>
      </c>
      <c r="HH37" s="6"/>
      <c r="HI37" s="6"/>
      <c r="HJ37" s="323"/>
      <c r="HK37" s="82"/>
      <c r="HL37" s="82"/>
      <c r="HM37" s="82"/>
      <c r="HN37" s="82"/>
      <c r="HO37" s="82"/>
      <c r="HP37" s="82"/>
      <c r="HQ37" s="82"/>
      <c r="HR37" s="82"/>
      <c r="HS37" s="82"/>
      <c r="HT37" s="82"/>
      <c r="HU37" s="82"/>
      <c r="HV37" s="82"/>
      <c r="HW37" s="82"/>
      <c r="HX37" s="82"/>
      <c r="HY37" s="82"/>
      <c r="HZ37" s="82"/>
      <c r="IA37" s="82"/>
      <c r="IB37" s="32"/>
      <c r="IC37" s="32"/>
    </row>
    <row r="38" spans="1:237" ht="15" customHeight="1">
      <c r="A38" s="21"/>
      <c r="B38" s="30"/>
      <c r="C38" s="22"/>
      <c r="D38" s="30" t="s">
        <v>209</v>
      </c>
      <c r="E38" s="30"/>
      <c r="F38" s="30"/>
      <c r="G38" s="30"/>
      <c r="H38" s="30"/>
      <c r="I38" s="30"/>
      <c r="J38" s="30"/>
      <c r="K38" s="30"/>
      <c r="L38" s="30"/>
      <c r="M38" s="30"/>
      <c r="N38" s="30"/>
      <c r="O38" s="30"/>
      <c r="P38" s="30"/>
      <c r="Q38" s="30"/>
      <c r="R38" s="30"/>
      <c r="S38" s="30"/>
      <c r="T38" s="30"/>
      <c r="U38" s="30"/>
      <c r="V38" s="30"/>
      <c r="W38" s="30"/>
      <c r="X38" s="30"/>
      <c r="Y38" s="30"/>
      <c r="Z38" s="30"/>
      <c r="AA38" s="30"/>
      <c r="AB38" s="30"/>
      <c r="AC38" s="22"/>
      <c r="BL38" s="31" t="s">
        <v>26</v>
      </c>
      <c r="CP38" s="111" t="s">
        <v>197</v>
      </c>
      <c r="CQ38" s="115"/>
      <c r="CR38" s="115"/>
      <c r="CS38" s="115"/>
      <c r="CT38" s="115"/>
      <c r="CU38" s="115"/>
      <c r="CV38" s="115"/>
      <c r="CW38" s="115"/>
      <c r="CX38" s="115"/>
      <c r="CY38" s="115"/>
      <c r="CZ38" s="116"/>
      <c r="DA38" s="117"/>
      <c r="DB38" s="118"/>
      <c r="DC38" s="118"/>
      <c r="DD38" s="118"/>
      <c r="DE38" s="118"/>
      <c r="DF38" s="118"/>
      <c r="DG38" s="118"/>
      <c r="DH38" s="118"/>
      <c r="DI38" s="118"/>
      <c r="DJ38" s="118"/>
      <c r="DK38" s="118"/>
      <c r="DL38" s="118"/>
      <c r="DM38" s="118"/>
      <c r="DN38" s="118"/>
      <c r="DO38" s="118"/>
      <c r="DP38" s="118"/>
      <c r="DQ38" s="118"/>
      <c r="DR38" s="118"/>
      <c r="DS38" s="118"/>
      <c r="DT38" s="125"/>
      <c r="DU38" s="32"/>
      <c r="DV38" s="131"/>
      <c r="DW38" s="549" t="s">
        <v>113</v>
      </c>
      <c r="DX38" s="549"/>
      <c r="DY38" s="549"/>
      <c r="DZ38" s="550"/>
      <c r="EA38" s="250"/>
      <c r="EB38" s="507"/>
      <c r="EC38" s="507"/>
      <c r="ED38" s="507"/>
      <c r="EE38" s="551"/>
      <c r="EF38" s="251"/>
      <c r="EG38" s="552"/>
      <c r="EH38" s="552"/>
      <c r="EI38" s="552"/>
      <c r="EJ38" s="553"/>
      <c r="EK38" s="251"/>
      <c r="EL38" s="552"/>
      <c r="EM38" s="552"/>
      <c r="EN38" s="552"/>
      <c r="EO38" s="553"/>
      <c r="EP38" s="250"/>
      <c r="EQ38" s="507"/>
      <c r="ER38" s="507"/>
      <c r="ES38" s="507"/>
      <c r="ET38" s="551"/>
      <c r="EU38" s="251"/>
      <c r="EV38" s="554" t="s">
        <v>113</v>
      </c>
      <c r="EW38" s="554"/>
      <c r="EX38" s="554"/>
      <c r="EY38" s="555"/>
      <c r="EZ38" s="32"/>
      <c r="FA38" s="385"/>
      <c r="FB38" s="378"/>
      <c r="FC38" s="379"/>
      <c r="FD38" s="377"/>
      <c r="FE38" s="378"/>
      <c r="FF38" s="379"/>
      <c r="FG38" s="375"/>
      <c r="FH38" s="375"/>
      <c r="FI38" s="375"/>
      <c r="FJ38" s="375"/>
      <c r="FK38" s="375"/>
      <c r="FL38" s="375"/>
      <c r="FM38" s="375"/>
      <c r="FN38" s="375"/>
      <c r="FO38" s="89" t="s">
        <v>213</v>
      </c>
      <c r="FP38" s="90"/>
      <c r="FQ38" s="90"/>
      <c r="FR38" s="90"/>
      <c r="FS38" s="90"/>
      <c r="FT38" s="90"/>
      <c r="FU38" s="90"/>
      <c r="FV38" s="90"/>
      <c r="FW38" s="90"/>
      <c r="FX38" s="90"/>
      <c r="FY38" s="90"/>
      <c r="FZ38" s="90"/>
      <c r="GA38" s="90"/>
      <c r="GB38" s="90"/>
      <c r="GC38" s="90"/>
      <c r="GD38" s="90"/>
      <c r="GE38" s="119"/>
      <c r="GF38" s="82"/>
      <c r="GG38" s="316"/>
      <c r="GH38" s="319"/>
      <c r="GI38" s="319"/>
      <c r="GJ38" s="319"/>
      <c r="GK38" s="320"/>
      <c r="GL38" s="322"/>
      <c r="GM38" s="5"/>
      <c r="GN38" s="5"/>
      <c r="GO38" s="5"/>
      <c r="GP38" s="3"/>
      <c r="GQ38" s="322"/>
      <c r="GR38" s="5"/>
      <c r="GS38" s="5"/>
      <c r="GT38" s="5"/>
      <c r="GU38" s="3"/>
      <c r="GV38" s="322"/>
      <c r="GW38" s="319"/>
      <c r="GX38" s="319"/>
      <c r="GY38" s="319"/>
      <c r="GZ38" s="320"/>
      <c r="HA38" s="322"/>
      <c r="HB38" s="5"/>
      <c r="HC38" s="5"/>
      <c r="HD38" s="5"/>
      <c r="HE38" s="3"/>
      <c r="HF38" s="325"/>
      <c r="HG38" s="2"/>
      <c r="HH38" s="2"/>
      <c r="HI38" s="2"/>
      <c r="HJ38" s="328"/>
      <c r="HK38" s="82"/>
      <c r="HL38" s="82"/>
      <c r="HM38" s="82"/>
      <c r="HN38" s="82"/>
      <c r="HO38" s="82"/>
      <c r="HP38" s="82"/>
      <c r="HQ38" s="82"/>
      <c r="HR38" s="82"/>
      <c r="HS38" s="82"/>
      <c r="HT38" s="82"/>
      <c r="HU38" s="82"/>
      <c r="HV38" s="82"/>
      <c r="HW38" s="82"/>
      <c r="HX38" s="82"/>
      <c r="HY38" s="82"/>
      <c r="HZ38" s="82"/>
      <c r="IA38" s="82"/>
      <c r="IB38" s="32"/>
      <c r="IC38" s="32"/>
    </row>
    <row r="39" spans="1:237" ht="15" customHeight="1">
      <c r="A39" s="21"/>
      <c r="B39" s="30"/>
      <c r="C39" s="22"/>
      <c r="D39" s="30"/>
      <c r="E39" s="30"/>
      <c r="F39" s="30"/>
      <c r="G39" s="30" t="s">
        <v>356</v>
      </c>
      <c r="H39" s="30"/>
      <c r="I39" s="30"/>
      <c r="J39" s="30"/>
      <c r="K39" s="30"/>
      <c r="L39" s="30"/>
      <c r="M39" s="30"/>
      <c r="N39" s="30"/>
      <c r="O39" s="30"/>
      <c r="P39" s="30"/>
      <c r="Q39" s="30" t="s">
        <v>71</v>
      </c>
      <c r="R39" s="30"/>
      <c r="S39" s="30"/>
      <c r="T39" s="30"/>
      <c r="U39" s="30"/>
      <c r="V39" s="30"/>
      <c r="W39" s="30"/>
      <c r="X39" s="30"/>
      <c r="Y39" s="30"/>
      <c r="Z39" s="30"/>
      <c r="AA39" s="30"/>
      <c r="AB39" s="30"/>
      <c r="AC39" s="22"/>
      <c r="BK39" s="16" t="s">
        <v>125</v>
      </c>
      <c r="BL39" s="17"/>
      <c r="BM39" s="17"/>
      <c r="BN39" s="17"/>
      <c r="BO39" s="18"/>
      <c r="BP39" s="441" t="s">
        <v>342</v>
      </c>
      <c r="BQ39" s="427"/>
      <c r="BR39" s="427"/>
      <c r="BS39" s="427"/>
      <c r="BT39" s="427"/>
      <c r="BU39" s="451"/>
      <c r="BV39" s="441" t="s">
        <v>336</v>
      </c>
      <c r="BW39" s="427"/>
      <c r="BX39" s="427"/>
      <c r="BY39" s="451"/>
      <c r="BZ39" s="13" t="s">
        <v>411</v>
      </c>
      <c r="CA39" s="14"/>
      <c r="CB39" s="14"/>
      <c r="CC39" s="14"/>
      <c r="CD39" s="14"/>
      <c r="CE39" s="14"/>
      <c r="CF39" s="14"/>
      <c r="CG39" s="14"/>
      <c r="CH39" s="14"/>
      <c r="CI39" s="14"/>
      <c r="CJ39" s="14"/>
      <c r="CK39" s="14"/>
      <c r="CL39" s="14"/>
      <c r="CM39" s="15"/>
      <c r="CP39" s="32"/>
      <c r="CQ39" s="32"/>
      <c r="CR39" s="32"/>
      <c r="CS39" s="32"/>
      <c r="CT39" s="32"/>
      <c r="CU39" s="32"/>
      <c r="CV39" s="32"/>
      <c r="CW39" s="32"/>
      <c r="CX39" s="32"/>
      <c r="CY39" s="32"/>
      <c r="CZ39" s="32"/>
      <c r="DA39" s="82"/>
      <c r="DB39" s="82"/>
      <c r="DC39" s="82"/>
      <c r="DD39" s="82"/>
      <c r="DE39" s="82"/>
      <c r="DF39" s="82"/>
      <c r="DG39" s="82"/>
      <c r="DH39" s="82"/>
      <c r="DI39" s="82"/>
      <c r="DJ39" s="82"/>
      <c r="DK39" s="82"/>
      <c r="DL39" s="82"/>
      <c r="DM39" s="82"/>
      <c r="DN39" s="82"/>
      <c r="DO39" s="82"/>
      <c r="DP39" s="82"/>
      <c r="DQ39" s="82"/>
      <c r="DR39" s="82"/>
      <c r="DS39" s="82"/>
      <c r="DT39" s="82"/>
      <c r="DU39" s="32"/>
      <c r="DV39" s="32"/>
      <c r="DW39" s="32"/>
      <c r="DX39" s="32"/>
      <c r="DY39" s="32"/>
      <c r="DZ39" s="32"/>
      <c r="EA39" s="32"/>
      <c r="EB39" s="32"/>
      <c r="EC39" s="32"/>
      <c r="ED39" s="32"/>
      <c r="EE39" s="32"/>
      <c r="EF39" s="32"/>
      <c r="EG39" s="32"/>
      <c r="EH39" s="32"/>
      <c r="EI39" s="32"/>
      <c r="EJ39" s="32"/>
      <c r="EK39" s="32"/>
      <c r="EL39" s="32"/>
      <c r="EM39" s="32"/>
      <c r="EN39" s="32"/>
      <c r="EO39" s="32"/>
      <c r="EP39" s="32"/>
      <c r="EQ39" s="32"/>
      <c r="ER39" s="32"/>
      <c r="ES39" s="32"/>
      <c r="ET39" s="32"/>
      <c r="EU39" s="32"/>
      <c r="EV39" s="32"/>
      <c r="EW39" s="32"/>
      <c r="EX39" s="32"/>
      <c r="EY39" s="32"/>
      <c r="EZ39" s="32"/>
      <c r="FA39" s="385"/>
      <c r="FB39" s="378"/>
      <c r="FC39" s="379"/>
      <c r="FD39" s="377"/>
      <c r="FE39" s="378"/>
      <c r="FF39" s="379"/>
      <c r="FG39" s="375" t="s">
        <v>333</v>
      </c>
      <c r="FH39" s="375"/>
      <c r="FI39" s="375"/>
      <c r="FJ39" s="375"/>
      <c r="FK39" s="375"/>
      <c r="FL39" s="375"/>
      <c r="FM39" s="375"/>
      <c r="FN39" s="375"/>
      <c r="FO39" s="359" t="s">
        <v>239</v>
      </c>
      <c r="FP39" s="360"/>
      <c r="FQ39" s="360"/>
      <c r="FR39" s="360"/>
      <c r="FS39" s="360"/>
      <c r="FT39" s="360"/>
      <c r="FU39" s="360"/>
      <c r="FV39" s="360"/>
      <c r="FW39" s="360"/>
      <c r="FX39" s="360"/>
      <c r="FY39" s="360"/>
      <c r="FZ39" s="360"/>
      <c r="GA39" s="360"/>
      <c r="GB39" s="360"/>
      <c r="GC39" s="360"/>
      <c r="GD39" s="360"/>
      <c r="GE39" s="361"/>
      <c r="GF39" s="82"/>
      <c r="GG39" s="315"/>
      <c r="GH39" s="317"/>
      <c r="GI39" s="317"/>
      <c r="GJ39" s="317"/>
      <c r="GK39" s="318"/>
      <c r="GL39" s="321"/>
      <c r="GM39" s="6" t="s">
        <v>113</v>
      </c>
      <c r="GN39" s="6"/>
      <c r="GO39" s="6"/>
      <c r="GP39" s="4"/>
      <c r="GQ39" s="321"/>
      <c r="GR39" s="6" t="s">
        <v>113</v>
      </c>
      <c r="GS39" s="6"/>
      <c r="GT39" s="6"/>
      <c r="GU39" s="4"/>
      <c r="GV39" s="321"/>
      <c r="GW39" s="6" t="s">
        <v>113</v>
      </c>
      <c r="GX39" s="6"/>
      <c r="GY39" s="6"/>
      <c r="GZ39" s="4"/>
      <c r="HA39" s="321"/>
      <c r="HB39" s="6" t="s">
        <v>113</v>
      </c>
      <c r="HC39" s="6"/>
      <c r="HD39" s="6"/>
      <c r="HE39" s="6"/>
      <c r="HF39" s="303" t="s">
        <v>126</v>
      </c>
      <c r="HG39" s="305"/>
      <c r="HH39" s="305"/>
      <c r="HI39" s="305"/>
      <c r="HJ39" s="306"/>
      <c r="HK39" s="82"/>
      <c r="HL39" s="82"/>
      <c r="HM39" s="82"/>
      <c r="HN39" s="82"/>
      <c r="HO39" s="82"/>
      <c r="HP39" s="82"/>
      <c r="HQ39" s="82"/>
      <c r="HR39" s="82"/>
      <c r="HS39" s="82"/>
      <c r="HT39" s="82"/>
      <c r="HU39" s="82"/>
      <c r="HV39" s="82"/>
      <c r="HW39" s="82"/>
      <c r="HX39" s="82"/>
      <c r="HY39" s="82"/>
      <c r="HZ39" s="82"/>
      <c r="IA39" s="82"/>
      <c r="IB39" s="32"/>
      <c r="IC39" s="32"/>
    </row>
    <row r="40" spans="1:237" ht="15" customHeight="1">
      <c r="A40" s="21"/>
      <c r="B40" s="30"/>
      <c r="C40" s="22"/>
      <c r="D40" s="30"/>
      <c r="E40" s="30"/>
      <c r="F40" s="30"/>
      <c r="G40" s="30" t="s">
        <v>51</v>
      </c>
      <c r="H40" s="30"/>
      <c r="I40" s="30"/>
      <c r="J40" s="30"/>
      <c r="K40" s="30"/>
      <c r="L40" s="30"/>
      <c r="M40" s="30"/>
      <c r="N40" s="30"/>
      <c r="O40" s="30"/>
      <c r="P40" s="30"/>
      <c r="Q40" s="30" t="s">
        <v>33</v>
      </c>
      <c r="R40" s="30"/>
      <c r="S40" s="30"/>
      <c r="T40" s="30"/>
      <c r="U40" s="30"/>
      <c r="V40" s="30"/>
      <c r="W40" s="30"/>
      <c r="X40" s="30"/>
      <c r="Y40" s="30"/>
      <c r="Z40" s="30"/>
      <c r="AA40" s="30"/>
      <c r="AB40" s="30"/>
      <c r="AC40" s="22"/>
      <c r="BK40" s="19"/>
      <c r="BL40" s="28"/>
      <c r="BM40" s="28"/>
      <c r="BN40" s="28"/>
      <c r="BO40" s="20"/>
      <c r="BP40" s="19"/>
      <c r="BQ40" s="28"/>
      <c r="BR40" s="28"/>
      <c r="BS40" s="28"/>
      <c r="BT40" s="28"/>
      <c r="BU40" s="20"/>
      <c r="BV40" s="442" t="s">
        <v>328</v>
      </c>
      <c r="BW40" s="429"/>
      <c r="BX40" s="429"/>
      <c r="BY40" s="457"/>
      <c r="BZ40" s="448" t="s">
        <v>112</v>
      </c>
      <c r="CA40" s="449"/>
      <c r="CB40" s="448" t="s">
        <v>178</v>
      </c>
      <c r="CC40" s="426"/>
      <c r="CD40" s="426"/>
      <c r="CE40" s="448" t="s">
        <v>165</v>
      </c>
      <c r="CF40" s="426"/>
      <c r="CG40" s="426"/>
      <c r="CH40" s="448" t="s">
        <v>110</v>
      </c>
      <c r="CI40" s="426"/>
      <c r="CJ40" s="426"/>
      <c r="CK40" s="448" t="s">
        <v>141</v>
      </c>
      <c r="CL40" s="426"/>
      <c r="CM40" s="449"/>
      <c r="CP40" s="32"/>
      <c r="CQ40" s="32"/>
      <c r="CR40" s="32"/>
      <c r="CS40" s="32"/>
      <c r="CT40" s="32"/>
      <c r="CU40" s="32"/>
      <c r="CV40" s="32"/>
      <c r="CW40" s="32"/>
      <c r="CX40" s="32"/>
      <c r="CY40" s="32"/>
      <c r="CZ40" s="32"/>
      <c r="DA40" s="82"/>
      <c r="DB40" s="82"/>
      <c r="DC40" s="82"/>
      <c r="DD40" s="82"/>
      <c r="DE40" s="82"/>
      <c r="DF40" s="82"/>
      <c r="DG40" s="82"/>
      <c r="DH40" s="82"/>
      <c r="DI40" s="82"/>
      <c r="DJ40" s="82"/>
      <c r="DK40" s="82"/>
      <c r="DL40" s="82"/>
      <c r="DM40" s="82"/>
      <c r="DN40" s="82"/>
      <c r="DO40" s="82"/>
      <c r="DP40" s="82"/>
      <c r="DQ40" s="82"/>
      <c r="DR40" s="82"/>
      <c r="DS40" s="82"/>
      <c r="DT40" s="82"/>
      <c r="DU40" s="32"/>
      <c r="DV40" s="32"/>
      <c r="DW40" s="32"/>
      <c r="DX40" s="32"/>
      <c r="DY40" s="32"/>
      <c r="DZ40" s="32"/>
      <c r="EA40" s="32"/>
      <c r="EB40" s="233"/>
      <c r="EC40" s="32"/>
      <c r="ED40" s="32"/>
      <c r="EE40" s="32"/>
      <c r="EF40" s="32"/>
      <c r="EG40" s="32"/>
      <c r="EH40" s="32"/>
      <c r="EI40" s="32"/>
      <c r="EJ40" s="32"/>
      <c r="EK40" s="32"/>
      <c r="EL40" s="32"/>
      <c r="EM40" s="32"/>
      <c r="EN40" s="32"/>
      <c r="EO40" s="32"/>
      <c r="EP40" s="32"/>
      <c r="EQ40" s="32"/>
      <c r="ER40" s="32"/>
      <c r="ES40" s="32"/>
      <c r="ET40" s="32"/>
      <c r="EU40" s="32"/>
      <c r="EV40" s="32"/>
      <c r="EW40" s="32"/>
      <c r="EX40" s="32"/>
      <c r="EY40" s="32"/>
      <c r="EZ40" s="32"/>
      <c r="FA40" s="386"/>
      <c r="FB40" s="363"/>
      <c r="FC40" s="383"/>
      <c r="FD40" s="362"/>
      <c r="FE40" s="363"/>
      <c r="FF40" s="383"/>
      <c r="FG40" s="376"/>
      <c r="FH40" s="376"/>
      <c r="FI40" s="376"/>
      <c r="FJ40" s="376"/>
      <c r="FK40" s="376"/>
      <c r="FL40" s="376"/>
      <c r="FM40" s="376"/>
      <c r="FN40" s="376"/>
      <c r="FO40" s="362"/>
      <c r="FP40" s="363"/>
      <c r="FQ40" s="363"/>
      <c r="FR40" s="363"/>
      <c r="FS40" s="363"/>
      <c r="FT40" s="363"/>
      <c r="FU40" s="363"/>
      <c r="FV40" s="363"/>
      <c r="FW40" s="363"/>
      <c r="FX40" s="363"/>
      <c r="FY40" s="363"/>
      <c r="FZ40" s="363"/>
      <c r="GA40" s="363"/>
      <c r="GB40" s="363"/>
      <c r="GC40" s="363"/>
      <c r="GD40" s="363"/>
      <c r="GE40" s="364"/>
      <c r="GF40" s="82"/>
      <c r="GG40" s="316"/>
      <c r="GH40" s="319"/>
      <c r="GI40" s="319"/>
      <c r="GJ40" s="319"/>
      <c r="GK40" s="320"/>
      <c r="GL40" s="322"/>
      <c r="GM40" s="5"/>
      <c r="GN40" s="5"/>
      <c r="GO40" s="5"/>
      <c r="GP40" s="3"/>
      <c r="GQ40" s="322"/>
      <c r="GR40" s="5"/>
      <c r="GS40" s="5"/>
      <c r="GT40" s="5"/>
      <c r="GU40" s="3"/>
      <c r="GV40" s="322"/>
      <c r="GW40" s="5"/>
      <c r="GX40" s="5"/>
      <c r="GY40" s="5"/>
      <c r="GZ40" s="3"/>
      <c r="HA40" s="322"/>
      <c r="HB40" s="5"/>
      <c r="HC40" s="5"/>
      <c r="HD40" s="5"/>
      <c r="HE40" s="5"/>
      <c r="HF40" s="304"/>
      <c r="HG40" s="307"/>
      <c r="HH40" s="307"/>
      <c r="HI40" s="307"/>
      <c r="HJ40" s="308"/>
      <c r="HK40" s="82"/>
      <c r="HL40" s="82"/>
      <c r="HM40" s="82"/>
      <c r="HN40" s="82"/>
      <c r="HO40" s="82"/>
      <c r="HP40" s="82"/>
      <c r="HQ40" s="82"/>
      <c r="HR40" s="82"/>
      <c r="HS40" s="82"/>
      <c r="HT40" s="82"/>
      <c r="HU40" s="82"/>
      <c r="HV40" s="82"/>
      <c r="HW40" s="82"/>
      <c r="HX40" s="82"/>
      <c r="HY40" s="82"/>
      <c r="HZ40" s="82"/>
      <c r="IA40" s="82"/>
      <c r="IB40" s="32"/>
      <c r="IC40" s="32"/>
    </row>
    <row r="41" spans="1:237" ht="15" customHeight="1">
      <c r="A41" s="21"/>
      <c r="B41" s="30"/>
      <c r="C41" s="22"/>
      <c r="D41" s="30"/>
      <c r="E41" s="30" t="s">
        <v>249</v>
      </c>
      <c r="F41" s="30"/>
      <c r="G41" s="30"/>
      <c r="H41" s="30"/>
      <c r="I41" s="30"/>
      <c r="J41" s="30"/>
      <c r="K41" s="30"/>
      <c r="L41" s="30"/>
      <c r="M41" s="30"/>
      <c r="N41" s="30"/>
      <c r="O41" s="30"/>
      <c r="P41" s="30"/>
      <c r="Q41" s="30"/>
      <c r="R41" s="30"/>
      <c r="S41" s="30"/>
      <c r="T41" s="30"/>
      <c r="U41" s="30"/>
      <c r="V41" s="30"/>
      <c r="W41" s="30"/>
      <c r="X41" s="30"/>
      <c r="Y41" s="30"/>
      <c r="Z41" s="30"/>
      <c r="AA41" s="30"/>
      <c r="AB41" s="30"/>
      <c r="AC41" s="22"/>
      <c r="BK41" s="16" t="s">
        <v>362</v>
      </c>
      <c r="BL41" s="17"/>
      <c r="BM41" s="17"/>
      <c r="BN41" s="17"/>
      <c r="BO41" s="18"/>
      <c r="BP41" s="441" t="s">
        <v>380</v>
      </c>
      <c r="BQ41" s="427"/>
      <c r="BR41" s="427"/>
      <c r="BS41" s="427"/>
      <c r="BT41" s="427"/>
      <c r="BU41" s="427"/>
      <c r="BV41" s="67" t="s">
        <v>148</v>
      </c>
      <c r="BW41" s="453"/>
      <c r="BX41" s="453"/>
      <c r="BY41" s="477"/>
      <c r="BZ41" s="426" t="s">
        <v>105</v>
      </c>
      <c r="CA41" s="449"/>
      <c r="CB41" s="476">
        <v>0.2</v>
      </c>
      <c r="CC41" s="426"/>
      <c r="CD41" s="426"/>
      <c r="CE41" s="476">
        <v>0.5</v>
      </c>
      <c r="CF41" s="426"/>
      <c r="CG41" s="426"/>
      <c r="CH41" s="476">
        <v>0.3</v>
      </c>
      <c r="CI41" s="426"/>
      <c r="CJ41" s="426"/>
      <c r="CK41" s="476">
        <v>1</v>
      </c>
      <c r="CL41" s="426"/>
      <c r="CM41" s="449"/>
      <c r="CP41" s="32"/>
      <c r="CQ41" s="32"/>
      <c r="CR41" s="32"/>
      <c r="CS41" s="32"/>
      <c r="CT41" s="32"/>
      <c r="CU41" s="32"/>
      <c r="CV41" s="32"/>
      <c r="CW41" s="32"/>
      <c r="CX41" s="32"/>
      <c r="CY41" s="32"/>
      <c r="CZ41" s="32"/>
      <c r="DA41" s="82"/>
      <c r="DB41" s="82"/>
      <c r="DC41" s="82"/>
      <c r="DD41" s="82"/>
      <c r="DE41" s="82"/>
      <c r="DF41" s="82"/>
      <c r="DG41" s="82"/>
      <c r="DH41" s="82"/>
      <c r="DI41" s="82"/>
      <c r="DJ41" s="82"/>
      <c r="DK41" s="82"/>
      <c r="DL41" s="82"/>
      <c r="DM41" s="82"/>
      <c r="DN41" s="82"/>
      <c r="DO41" s="82"/>
      <c r="DP41" s="82"/>
      <c r="DQ41" s="82"/>
      <c r="DR41" s="82"/>
      <c r="DS41" s="82"/>
      <c r="DT41" s="82"/>
      <c r="DU41" s="32"/>
      <c r="DV41" s="32"/>
      <c r="DW41" s="32"/>
      <c r="DX41" s="32"/>
      <c r="DY41" s="32"/>
      <c r="DZ41" s="32"/>
      <c r="EA41" s="32"/>
      <c r="EB41" s="32"/>
      <c r="EC41" s="234"/>
      <c r="ED41" s="32"/>
      <c r="EE41" s="32"/>
      <c r="EF41" s="32"/>
      <c r="EG41" s="32"/>
      <c r="EH41" s="32"/>
      <c r="EI41" s="32"/>
      <c r="EJ41" s="32"/>
      <c r="EK41" s="32"/>
      <c r="EL41" s="32"/>
      <c r="EM41" s="32"/>
      <c r="EN41" s="32"/>
      <c r="EO41" s="32"/>
      <c r="EP41" s="32"/>
      <c r="EQ41" s="32"/>
      <c r="ER41" s="32"/>
      <c r="ES41" s="32"/>
      <c r="ET41" s="32"/>
      <c r="EU41" s="32"/>
      <c r="EV41" s="32"/>
      <c r="EW41" s="32"/>
      <c r="EX41" s="32"/>
      <c r="EY41" s="32"/>
      <c r="EZ41" s="32"/>
      <c r="FA41" s="147" t="s">
        <v>208</v>
      </c>
      <c r="FB41" s="148"/>
      <c r="FC41" s="148"/>
      <c r="FD41" s="148"/>
      <c r="FE41" s="148"/>
      <c r="FF41" s="148"/>
      <c r="FG41" s="148"/>
      <c r="FH41" s="148"/>
      <c r="FI41" s="148"/>
      <c r="FJ41" s="148"/>
      <c r="FK41" s="148"/>
      <c r="FL41" s="148"/>
      <c r="FM41" s="148"/>
      <c r="FN41" s="149"/>
      <c r="FO41" s="150"/>
      <c r="FP41" s="148"/>
      <c r="FQ41" s="148"/>
      <c r="FR41" s="148"/>
      <c r="FS41" s="148"/>
      <c r="FT41" s="148"/>
      <c r="FU41" s="148"/>
      <c r="FV41" s="148"/>
      <c r="FW41" s="148"/>
      <c r="FX41" s="148"/>
      <c r="FY41" s="148"/>
      <c r="FZ41" s="148"/>
      <c r="GA41" s="148"/>
      <c r="GB41" s="148"/>
      <c r="GC41" s="148"/>
      <c r="GD41" s="148"/>
      <c r="GE41" s="151"/>
      <c r="GF41" s="82"/>
      <c r="GG41" s="152"/>
      <c r="GH41" s="309"/>
      <c r="GI41" s="309"/>
      <c r="GJ41" s="309"/>
      <c r="GK41" s="310"/>
      <c r="GL41" s="145"/>
      <c r="GM41" s="311">
        <v>0</v>
      </c>
      <c r="GN41" s="311"/>
      <c r="GO41" s="311"/>
      <c r="GP41" s="312"/>
      <c r="GQ41" s="145"/>
      <c r="GR41" s="311">
        <v>750</v>
      </c>
      <c r="GS41" s="311"/>
      <c r="GT41" s="311"/>
      <c r="GU41" s="312"/>
      <c r="GV41" s="145"/>
      <c r="GW41" s="309"/>
      <c r="GX41" s="309"/>
      <c r="GY41" s="309"/>
      <c r="GZ41" s="310"/>
      <c r="HA41" s="145"/>
      <c r="HB41" s="311">
        <v>0</v>
      </c>
      <c r="HC41" s="311"/>
      <c r="HD41" s="311"/>
      <c r="HE41" s="312"/>
      <c r="HF41" s="146"/>
      <c r="HG41" s="313"/>
      <c r="HH41" s="313"/>
      <c r="HI41" s="313"/>
      <c r="HJ41" s="314"/>
      <c r="HK41" s="82"/>
      <c r="HL41" s="82"/>
      <c r="HM41" s="82"/>
      <c r="HN41" s="82"/>
      <c r="HO41" s="82"/>
      <c r="HP41" s="82"/>
      <c r="HQ41" s="82"/>
      <c r="HR41" s="82"/>
      <c r="HS41" s="82"/>
      <c r="HT41" s="82"/>
      <c r="HU41" s="82"/>
      <c r="HV41" s="82"/>
      <c r="HW41" s="82"/>
      <c r="HX41" s="82"/>
      <c r="HY41" s="82"/>
      <c r="HZ41" s="82"/>
      <c r="IA41" s="82"/>
      <c r="IB41" s="32"/>
      <c r="IC41" s="32"/>
    </row>
    <row r="42" spans="1:237" ht="15" customHeight="1">
      <c r="A42" s="21"/>
      <c r="B42" s="30"/>
      <c r="C42" s="22"/>
      <c r="D42" s="30"/>
      <c r="E42" s="30" t="s">
        <v>405</v>
      </c>
      <c r="F42" s="30"/>
      <c r="G42" s="30"/>
      <c r="H42" s="30"/>
      <c r="I42" s="30"/>
      <c r="J42" s="30"/>
      <c r="K42" s="30"/>
      <c r="L42" s="30"/>
      <c r="M42" s="30"/>
      <c r="N42" s="30"/>
      <c r="O42" s="30"/>
      <c r="P42" s="30"/>
      <c r="Q42" s="30"/>
      <c r="R42" s="30"/>
      <c r="S42" s="30"/>
      <c r="T42" s="30"/>
      <c r="U42" s="30"/>
      <c r="V42" s="30"/>
      <c r="W42" s="30"/>
      <c r="X42" s="30"/>
      <c r="Y42" s="30"/>
      <c r="Z42" s="30"/>
      <c r="AA42" s="30"/>
      <c r="AB42" s="30"/>
      <c r="AC42" s="22"/>
      <c r="BK42" s="19"/>
      <c r="BL42" s="28"/>
      <c r="BM42" s="28"/>
      <c r="BN42" s="28"/>
      <c r="BO42" s="20"/>
      <c r="BP42" s="19" t="s">
        <v>168</v>
      </c>
      <c r="BQ42" s="428">
        <v>300</v>
      </c>
      <c r="BR42" s="428"/>
      <c r="BS42" s="28" t="s">
        <v>355</v>
      </c>
      <c r="BT42" s="28"/>
      <c r="BU42" s="28"/>
      <c r="BV42" s="70"/>
      <c r="BW42" s="454"/>
      <c r="BX42" s="454"/>
      <c r="BY42" s="478"/>
      <c r="BZ42" s="426" t="s">
        <v>135</v>
      </c>
      <c r="CA42" s="449"/>
      <c r="CB42" s="463"/>
      <c r="CC42" s="464"/>
      <c r="CD42" s="465"/>
      <c r="CE42" s="463"/>
      <c r="CF42" s="464"/>
      <c r="CG42" s="465"/>
      <c r="CH42" s="463"/>
      <c r="CI42" s="464"/>
      <c r="CJ42" s="465"/>
      <c r="CK42" s="463"/>
      <c r="CL42" s="464"/>
      <c r="CM42" s="465"/>
      <c r="CP42" s="32"/>
      <c r="CQ42" s="32"/>
      <c r="CR42" s="32"/>
      <c r="CS42" s="32"/>
      <c r="CT42" s="32"/>
      <c r="CU42" s="32"/>
      <c r="CV42" s="32"/>
      <c r="CW42" s="32"/>
      <c r="CX42" s="32"/>
      <c r="CY42" s="32"/>
      <c r="CZ42" s="32"/>
      <c r="DA42" s="82"/>
      <c r="DB42" s="82"/>
      <c r="DC42" s="82"/>
      <c r="DD42" s="82"/>
      <c r="DE42" s="82"/>
      <c r="DF42" s="82"/>
      <c r="DG42" s="82"/>
      <c r="DH42" s="82"/>
      <c r="DI42" s="82"/>
      <c r="DJ42" s="82"/>
      <c r="DK42" s="82"/>
      <c r="DL42" s="82"/>
      <c r="DM42" s="82"/>
      <c r="DN42" s="82"/>
      <c r="DO42" s="82"/>
      <c r="DP42" s="82"/>
      <c r="DQ42" s="82"/>
      <c r="DR42" s="82"/>
      <c r="DS42" s="82"/>
      <c r="DT42" s="82"/>
      <c r="DU42" s="32"/>
      <c r="DV42" s="32"/>
      <c r="DW42" s="32"/>
      <c r="DX42" s="32"/>
      <c r="DY42" s="32"/>
      <c r="DZ42" s="32"/>
      <c r="EA42" s="32"/>
      <c r="EB42" s="32"/>
      <c r="EC42" s="32"/>
      <c r="ED42" s="32"/>
      <c r="EE42" s="32"/>
      <c r="EF42" s="32"/>
      <c r="EG42" s="32"/>
      <c r="EH42" s="32"/>
      <c r="EI42" s="32"/>
      <c r="EJ42" s="32"/>
      <c r="EK42" s="32"/>
      <c r="EL42" s="32"/>
      <c r="EM42" s="32"/>
      <c r="EN42" s="32"/>
      <c r="EO42" s="32"/>
      <c r="EP42" s="32"/>
      <c r="EQ42" s="32"/>
      <c r="ER42" s="32"/>
      <c r="ES42" s="32"/>
      <c r="ET42" s="32"/>
      <c r="EU42" s="32"/>
      <c r="EV42" s="32"/>
      <c r="EW42" s="32"/>
      <c r="EX42" s="32"/>
      <c r="EY42" s="32"/>
      <c r="EZ42" s="32"/>
      <c r="FA42" s="82"/>
      <c r="FB42" s="82"/>
      <c r="FC42" s="82"/>
      <c r="FD42" s="82"/>
      <c r="FE42" s="82"/>
      <c r="FF42" s="82"/>
      <c r="FG42" s="82"/>
      <c r="FH42" s="82"/>
      <c r="FI42" s="82"/>
      <c r="FJ42" s="82"/>
      <c r="FK42" s="82"/>
      <c r="FL42" s="82"/>
      <c r="FM42" s="82"/>
      <c r="FN42" s="82"/>
      <c r="FO42" s="82"/>
      <c r="FP42" s="82"/>
      <c r="FQ42" s="82"/>
      <c r="FR42" s="82"/>
      <c r="FS42" s="82"/>
      <c r="FT42" s="82"/>
      <c r="FU42" s="82"/>
      <c r="FV42" s="82"/>
      <c r="FW42" s="82"/>
      <c r="FX42" s="82"/>
      <c r="FY42" s="82"/>
      <c r="FZ42" s="82"/>
      <c r="GA42" s="82"/>
      <c r="GB42" s="82"/>
      <c r="GC42" s="82"/>
      <c r="GD42" s="82"/>
      <c r="GE42" s="82"/>
      <c r="GF42" s="82"/>
      <c r="GG42" s="82"/>
      <c r="GH42" s="82"/>
      <c r="GI42" s="82"/>
      <c r="GJ42" s="82"/>
      <c r="GK42" s="82"/>
      <c r="GL42" s="82"/>
      <c r="GM42" s="82"/>
      <c r="GN42" s="82"/>
      <c r="GO42" s="82"/>
      <c r="GP42" s="82"/>
      <c r="GQ42" s="82"/>
      <c r="GR42" s="82"/>
      <c r="GS42" s="82"/>
      <c r="GT42" s="82"/>
      <c r="GU42" s="82"/>
      <c r="GV42" s="82"/>
      <c r="GW42" s="82"/>
      <c r="GX42" s="82"/>
      <c r="GY42" s="82"/>
      <c r="GZ42" s="82"/>
      <c r="HA42" s="82"/>
      <c r="HB42" s="82"/>
      <c r="HC42" s="82"/>
      <c r="HD42" s="82"/>
      <c r="HE42" s="82"/>
      <c r="HF42" s="82"/>
      <c r="HG42" s="82"/>
      <c r="HH42" s="82"/>
      <c r="HI42" s="82"/>
      <c r="HJ42" s="82"/>
      <c r="HK42" s="82"/>
      <c r="HL42" s="82"/>
      <c r="HM42" s="82"/>
      <c r="HN42" s="82"/>
      <c r="HO42" s="82"/>
      <c r="HP42" s="82"/>
      <c r="HQ42" s="82"/>
      <c r="HR42" s="82"/>
      <c r="HS42" s="82"/>
      <c r="HT42" s="82"/>
      <c r="HU42" s="82"/>
      <c r="HV42" s="82"/>
      <c r="HW42" s="82"/>
      <c r="HX42" s="82"/>
      <c r="HY42" s="82"/>
      <c r="HZ42" s="82"/>
      <c r="IA42" s="82"/>
      <c r="IB42" s="32"/>
      <c r="IC42" s="32"/>
    </row>
    <row r="43" spans="1:237" ht="15" customHeight="1">
      <c r="A43" s="21"/>
      <c r="B43" s="30"/>
      <c r="C43" s="22"/>
      <c r="D43" s="30" t="s">
        <v>214</v>
      </c>
      <c r="E43" s="30"/>
      <c r="F43" s="30"/>
      <c r="G43" s="30"/>
      <c r="H43" s="30"/>
      <c r="I43" s="30"/>
      <c r="J43" s="30"/>
      <c r="K43" s="30"/>
      <c r="L43" s="30"/>
      <c r="M43" s="30"/>
      <c r="N43" s="30"/>
      <c r="O43" s="30"/>
      <c r="P43" s="30"/>
      <c r="Q43" s="30"/>
      <c r="R43" s="30"/>
      <c r="S43" s="30"/>
      <c r="T43" s="30"/>
      <c r="U43" s="30"/>
      <c r="V43" s="30"/>
      <c r="W43" s="30"/>
      <c r="X43" s="30"/>
      <c r="Y43" s="30"/>
      <c r="Z43" s="30"/>
      <c r="AA43" s="30"/>
      <c r="AB43" s="30"/>
      <c r="AC43" s="22"/>
      <c r="BK43" s="16" t="s">
        <v>324</v>
      </c>
      <c r="BL43" s="17"/>
      <c r="BM43" s="17"/>
      <c r="BN43" s="17"/>
      <c r="BO43" s="18"/>
      <c r="BP43" s="441" t="s">
        <v>310</v>
      </c>
      <c r="BQ43" s="427"/>
      <c r="BR43" s="427"/>
      <c r="BS43" s="427"/>
      <c r="BT43" s="427"/>
      <c r="BU43" s="451"/>
      <c r="BV43" s="21"/>
      <c r="BW43" s="459"/>
      <c r="BX43" s="459"/>
      <c r="BY43" s="460"/>
      <c r="BZ43" s="448" t="s">
        <v>105</v>
      </c>
      <c r="CA43" s="449"/>
      <c r="CB43" s="476">
        <v>0.4</v>
      </c>
      <c r="CC43" s="426"/>
      <c r="CD43" s="426"/>
      <c r="CE43" s="476">
        <v>0.4</v>
      </c>
      <c r="CF43" s="426"/>
      <c r="CG43" s="426"/>
      <c r="CH43" s="476">
        <v>0.2</v>
      </c>
      <c r="CI43" s="426"/>
      <c r="CJ43" s="426"/>
      <c r="CK43" s="476">
        <v>1</v>
      </c>
      <c r="CL43" s="426"/>
      <c r="CM43" s="449"/>
      <c r="CP43" s="32"/>
      <c r="CQ43" s="32"/>
      <c r="CR43" s="32"/>
      <c r="CS43" s="32"/>
      <c r="CT43" s="32"/>
      <c r="CU43" s="32"/>
      <c r="CV43" s="32"/>
      <c r="CW43" s="32"/>
      <c r="CX43" s="32"/>
      <c r="CY43" s="32"/>
      <c r="CZ43" s="32"/>
      <c r="DA43" s="82"/>
      <c r="DB43" s="82"/>
      <c r="DC43" s="82"/>
      <c r="DD43" s="82"/>
      <c r="DE43" s="82"/>
      <c r="DF43" s="82"/>
      <c r="DG43" s="82"/>
      <c r="DH43" s="82"/>
      <c r="DI43" s="82"/>
      <c r="DJ43" s="82"/>
      <c r="DK43" s="82"/>
      <c r="DL43" s="82"/>
      <c r="DM43" s="82"/>
      <c r="DN43" s="82"/>
      <c r="DO43" s="82"/>
      <c r="DP43" s="82"/>
      <c r="DQ43" s="82"/>
      <c r="DR43" s="82"/>
      <c r="DS43" s="82"/>
      <c r="DT43" s="82"/>
      <c r="DU43" s="32"/>
      <c r="DV43" s="32"/>
      <c r="DW43" s="32"/>
      <c r="DX43" s="32"/>
      <c r="DY43" s="32"/>
      <c r="DZ43" s="32"/>
      <c r="EA43" s="32"/>
      <c r="EB43" s="32"/>
      <c r="EC43" s="32"/>
      <c r="ED43" s="32"/>
      <c r="EE43" s="32"/>
      <c r="EF43" s="32"/>
      <c r="EG43" s="32"/>
      <c r="EH43" s="32"/>
      <c r="EI43" s="32"/>
      <c r="EJ43" s="32"/>
      <c r="EK43" s="32"/>
      <c r="EL43" s="32"/>
      <c r="EM43" s="32"/>
      <c r="EN43" s="32"/>
      <c r="EO43" s="32"/>
      <c r="EP43" s="32"/>
      <c r="EQ43" s="32"/>
      <c r="ER43" s="32"/>
      <c r="ES43" s="32"/>
      <c r="ET43" s="32"/>
      <c r="EU43" s="32"/>
      <c r="EV43" s="32"/>
      <c r="EW43" s="32"/>
      <c r="EX43" s="32"/>
      <c r="EY43" s="32"/>
      <c r="EZ43" s="32"/>
      <c r="FA43" s="82"/>
      <c r="FB43" s="82"/>
      <c r="FC43" s="82"/>
      <c r="FD43" s="82"/>
      <c r="FE43" s="82"/>
      <c r="FF43" s="82"/>
      <c r="FG43" s="82"/>
      <c r="FH43" s="82"/>
      <c r="FI43" s="82"/>
      <c r="FJ43" s="82"/>
      <c r="FK43" s="82"/>
      <c r="FL43" s="82"/>
      <c r="FM43" s="82"/>
      <c r="FN43" s="82"/>
      <c r="FO43" s="82"/>
      <c r="FP43" s="82"/>
      <c r="FQ43" s="82"/>
      <c r="FR43" s="82"/>
      <c r="FS43" s="82"/>
      <c r="FT43" s="82"/>
      <c r="FU43" s="82"/>
      <c r="FV43" s="82"/>
      <c r="FW43" s="82"/>
      <c r="FX43" s="82"/>
      <c r="FY43" s="82"/>
      <c r="FZ43" s="82"/>
      <c r="GA43" s="82"/>
      <c r="GB43" s="82"/>
      <c r="GC43" s="82"/>
      <c r="GD43" s="82"/>
      <c r="GE43" s="82"/>
      <c r="GF43" s="82"/>
      <c r="GG43" s="82"/>
      <c r="GH43" s="82"/>
      <c r="GI43" s="82"/>
      <c r="GJ43" s="82"/>
      <c r="GK43" s="82"/>
      <c r="GL43" s="82"/>
      <c r="GM43" s="82"/>
      <c r="GN43" s="82"/>
      <c r="GO43" s="82"/>
      <c r="GP43" s="82"/>
      <c r="GQ43" s="82"/>
      <c r="GR43" s="82"/>
      <c r="GS43" s="82"/>
      <c r="GT43" s="82"/>
      <c r="GU43" s="82"/>
      <c r="GV43" s="82"/>
      <c r="GW43" s="82"/>
      <c r="GX43" s="82"/>
      <c r="GY43" s="82"/>
      <c r="GZ43" s="82"/>
      <c r="HA43" s="82"/>
      <c r="HB43" s="82"/>
      <c r="HC43" s="82"/>
      <c r="HD43" s="82"/>
      <c r="HE43" s="82"/>
      <c r="HF43" s="82"/>
      <c r="HG43" s="82"/>
      <c r="HH43" s="82"/>
      <c r="HI43" s="82"/>
      <c r="HJ43" s="82"/>
      <c r="HK43" s="82"/>
      <c r="HL43" s="82"/>
      <c r="HM43" s="82"/>
      <c r="HN43" s="82"/>
      <c r="HO43" s="82"/>
      <c r="HP43" s="82"/>
      <c r="HQ43" s="82"/>
      <c r="HR43" s="82"/>
      <c r="HS43" s="82"/>
      <c r="HT43" s="82"/>
      <c r="HU43" s="82"/>
      <c r="HV43" s="82"/>
      <c r="HW43" s="82"/>
      <c r="HX43" s="82"/>
      <c r="HY43" s="82"/>
      <c r="HZ43" s="82"/>
      <c r="IA43" s="82"/>
      <c r="IB43" s="32"/>
      <c r="IC43" s="32"/>
    </row>
    <row r="44" spans="1:237" ht="15" customHeight="1">
      <c r="A44" s="19"/>
      <c r="B44" s="28"/>
      <c r="C44" s="20"/>
      <c r="D44" s="28" t="s">
        <v>216</v>
      </c>
      <c r="E44" s="28"/>
      <c r="F44" s="28"/>
      <c r="G44" s="28"/>
      <c r="H44" s="28"/>
      <c r="I44" s="28"/>
      <c r="J44" s="28"/>
      <c r="K44" s="28"/>
      <c r="L44" s="28"/>
      <c r="M44" s="28"/>
      <c r="N44" s="28"/>
      <c r="O44" s="28"/>
      <c r="P44" s="28"/>
      <c r="Q44" s="28"/>
      <c r="R44" s="28"/>
      <c r="S44" s="28"/>
      <c r="T44" s="28"/>
      <c r="U44" s="28"/>
      <c r="V44" s="28"/>
      <c r="W44" s="28"/>
      <c r="X44" s="28"/>
      <c r="Y44" s="28"/>
      <c r="Z44" s="28"/>
      <c r="AA44" s="28"/>
      <c r="AB44" s="28"/>
      <c r="AC44" s="20"/>
      <c r="BK44" s="19"/>
      <c r="BL44" s="28"/>
      <c r="BM44" s="28"/>
      <c r="BN44" s="28"/>
      <c r="BO44" s="20"/>
      <c r="BP44" s="19" t="s">
        <v>168</v>
      </c>
      <c r="BQ44" s="428">
        <v>200</v>
      </c>
      <c r="BR44" s="428"/>
      <c r="BS44" s="28" t="s">
        <v>355</v>
      </c>
      <c r="BT44" s="28"/>
      <c r="BU44" s="20"/>
      <c r="BV44" s="19"/>
      <c r="BW44" s="479"/>
      <c r="BX44" s="479"/>
      <c r="BY44" s="480"/>
      <c r="BZ44" s="448" t="s">
        <v>135</v>
      </c>
      <c r="CA44" s="449"/>
      <c r="CB44" s="463"/>
      <c r="CC44" s="464"/>
      <c r="CD44" s="465"/>
      <c r="CE44" s="463"/>
      <c r="CF44" s="464"/>
      <c r="CG44" s="465"/>
      <c r="CH44" s="463"/>
      <c r="CI44" s="464"/>
      <c r="CJ44" s="465"/>
      <c r="CK44" s="463"/>
      <c r="CL44" s="464"/>
      <c r="CM44" s="465"/>
      <c r="CP44" s="32"/>
      <c r="CQ44" s="32"/>
      <c r="CR44" s="32"/>
      <c r="CS44" s="32"/>
      <c r="CT44" s="32"/>
      <c r="CU44" s="32"/>
      <c r="CV44" s="32"/>
      <c r="CW44" s="32"/>
      <c r="CX44" s="32"/>
      <c r="CY44" s="32"/>
      <c r="CZ44" s="32"/>
      <c r="DA44" s="82"/>
      <c r="DB44" s="82"/>
      <c r="DC44" s="82"/>
      <c r="DD44" s="82"/>
      <c r="DE44" s="82"/>
      <c r="DF44" s="82"/>
      <c r="DG44" s="82"/>
      <c r="DH44" s="82"/>
      <c r="DI44" s="82"/>
      <c r="DJ44" s="82"/>
      <c r="DK44" s="82"/>
      <c r="DL44" s="82"/>
      <c r="DM44" s="82"/>
      <c r="DN44" s="82"/>
      <c r="DO44" s="82"/>
      <c r="DP44" s="82"/>
      <c r="DQ44" s="82"/>
      <c r="DR44" s="82"/>
      <c r="DS44" s="82"/>
      <c r="DT44" s="82"/>
      <c r="DU44" s="32"/>
      <c r="DV44" s="32"/>
      <c r="DW44" s="32"/>
      <c r="DX44" s="32"/>
      <c r="DY44" s="32"/>
      <c r="DZ44" s="32"/>
      <c r="EA44" s="32"/>
      <c r="EB44" s="32"/>
      <c r="EC44" s="32"/>
      <c r="ED44" s="32"/>
      <c r="EE44" s="32"/>
      <c r="EF44" s="32"/>
      <c r="EG44" s="32"/>
      <c r="EH44" s="32"/>
      <c r="EI44" s="32"/>
      <c r="EJ44" s="32"/>
      <c r="EK44" s="32"/>
      <c r="EL44" s="32"/>
      <c r="EM44" s="32"/>
      <c r="EN44" s="32"/>
      <c r="EO44" s="32"/>
      <c r="EP44" s="32"/>
      <c r="EQ44" s="32"/>
      <c r="ER44" s="32"/>
      <c r="ES44" s="32"/>
      <c r="ET44" s="32"/>
      <c r="EU44" s="32"/>
      <c r="EV44" s="32"/>
      <c r="EW44" s="32"/>
      <c r="EX44" s="32"/>
      <c r="EY44" s="32"/>
      <c r="EZ44" s="32"/>
      <c r="FA44" s="82"/>
      <c r="FB44" s="82"/>
      <c r="FC44" s="82"/>
      <c r="FD44" s="82"/>
      <c r="FE44" s="82"/>
      <c r="FF44" s="82"/>
      <c r="FG44" s="82"/>
      <c r="FH44" s="82"/>
      <c r="FI44" s="82"/>
      <c r="FJ44" s="82"/>
      <c r="FK44" s="82"/>
      <c r="FL44" s="82"/>
      <c r="FM44" s="82"/>
      <c r="FN44" s="82"/>
      <c r="FO44" s="82"/>
      <c r="FP44" s="82"/>
      <c r="FQ44" s="82"/>
      <c r="FR44" s="82"/>
      <c r="FS44" s="82"/>
      <c r="FT44" s="82"/>
      <c r="FU44" s="82"/>
      <c r="FV44" s="82"/>
      <c r="FW44" s="82"/>
      <c r="FX44" s="82"/>
      <c r="FY44" s="82"/>
      <c r="FZ44" s="82"/>
      <c r="GA44" s="82"/>
      <c r="GB44" s="82"/>
      <c r="GC44" s="82"/>
      <c r="GD44" s="82"/>
      <c r="GE44" s="82"/>
      <c r="GF44" s="82"/>
      <c r="GG44" s="82"/>
      <c r="GH44" s="82"/>
      <c r="GI44" s="82"/>
      <c r="GJ44" s="82"/>
      <c r="GK44" s="82"/>
      <c r="GL44" s="82"/>
      <c r="GM44" s="82"/>
      <c r="GN44" s="82"/>
      <c r="GO44" s="82"/>
      <c r="GP44" s="82"/>
      <c r="GQ44" s="82"/>
      <c r="GR44" s="82"/>
      <c r="GS44" s="82"/>
      <c r="GT44" s="82"/>
      <c r="GU44" s="82"/>
      <c r="GV44" s="82"/>
      <c r="GW44" s="82"/>
      <c r="GX44" s="82"/>
      <c r="GY44" s="82"/>
      <c r="GZ44" s="82"/>
      <c r="HA44" s="82"/>
      <c r="HB44" s="82"/>
      <c r="HC44" s="82"/>
      <c r="HD44" s="82"/>
      <c r="HE44" s="82"/>
      <c r="HF44" s="82"/>
      <c r="HG44" s="82"/>
      <c r="HH44" s="82"/>
      <c r="HI44" s="82"/>
      <c r="HJ44" s="82"/>
      <c r="HK44" s="82"/>
      <c r="HL44" s="82"/>
      <c r="HM44" s="82"/>
      <c r="HN44" s="82"/>
      <c r="HO44" s="82"/>
      <c r="HP44" s="82"/>
      <c r="HQ44" s="82"/>
      <c r="HR44" s="82"/>
      <c r="HS44" s="82"/>
      <c r="HT44" s="82"/>
      <c r="HU44" s="82"/>
      <c r="HV44" s="82"/>
      <c r="HW44" s="82"/>
      <c r="HX44" s="82"/>
      <c r="HY44" s="82"/>
      <c r="HZ44" s="82"/>
      <c r="IA44" s="82"/>
      <c r="IB44" s="32"/>
      <c r="IC44" s="32"/>
    </row>
    <row r="45" spans="1:237" ht="15" customHeight="1">
      <c r="BK45" s="16" t="s">
        <v>326</v>
      </c>
      <c r="BL45" s="17"/>
      <c r="BM45" s="17"/>
      <c r="BN45" s="17"/>
      <c r="BO45" s="18"/>
      <c r="BP45" s="16"/>
      <c r="BQ45" s="17"/>
      <c r="BR45" s="17"/>
      <c r="BS45" s="17"/>
      <c r="BT45" s="17"/>
      <c r="BU45" s="18"/>
      <c r="BV45" s="16"/>
      <c r="BW45" s="17"/>
      <c r="BX45" s="17"/>
      <c r="BY45" s="18"/>
      <c r="BZ45" s="441" t="s">
        <v>135</v>
      </c>
      <c r="CA45" s="451"/>
      <c r="CB45" s="16"/>
      <c r="CC45" s="17"/>
      <c r="CD45" s="17"/>
      <c r="CE45" s="67" t="s">
        <v>176</v>
      </c>
      <c r="CF45" s="68"/>
      <c r="CG45" s="69"/>
      <c r="CH45" s="17"/>
      <c r="CI45" s="17"/>
      <c r="CJ45" s="18"/>
      <c r="CK45" s="16"/>
      <c r="CL45" s="17"/>
      <c r="CM45" s="18"/>
      <c r="CP45" s="32"/>
      <c r="CQ45" s="32"/>
      <c r="CR45" s="32"/>
      <c r="CS45" s="32"/>
      <c r="CT45" s="32"/>
      <c r="CU45" s="32"/>
      <c r="CV45" s="32"/>
      <c r="CW45" s="32"/>
      <c r="CX45" s="32"/>
      <c r="CY45" s="32"/>
      <c r="CZ45" s="32"/>
      <c r="DA45" s="82"/>
      <c r="DB45" s="82"/>
      <c r="DC45" s="82"/>
      <c r="DD45" s="82"/>
      <c r="DE45" s="82"/>
      <c r="DF45" s="82"/>
      <c r="DG45" s="82"/>
      <c r="DH45" s="82"/>
      <c r="DI45" s="82"/>
      <c r="DJ45" s="82"/>
      <c r="DK45" s="82"/>
      <c r="DL45" s="82"/>
      <c r="DM45" s="82"/>
      <c r="DN45" s="82"/>
      <c r="DO45" s="82"/>
      <c r="DP45" s="82"/>
      <c r="DQ45" s="82"/>
      <c r="DR45" s="82"/>
      <c r="DS45" s="82"/>
      <c r="DT45" s="82"/>
      <c r="DU45" s="32"/>
      <c r="DV45" s="32"/>
      <c r="DW45" s="32"/>
      <c r="DX45" s="32"/>
      <c r="DY45" s="32"/>
      <c r="DZ45" s="32"/>
      <c r="EA45" s="32"/>
      <c r="EB45" s="32"/>
      <c r="EC45" s="32"/>
      <c r="ED45" s="32"/>
      <c r="EE45" s="32"/>
      <c r="EF45" s="32"/>
      <c r="EG45" s="32"/>
      <c r="EH45" s="32"/>
      <c r="EI45" s="32"/>
      <c r="EJ45" s="32"/>
      <c r="EK45" s="32"/>
      <c r="EL45" s="32"/>
      <c r="EM45" s="32"/>
      <c r="EN45" s="32"/>
      <c r="EO45" s="32"/>
      <c r="EP45" s="32"/>
      <c r="EQ45" s="32"/>
      <c r="ER45" s="32"/>
      <c r="ES45" s="32"/>
      <c r="ET45" s="32"/>
      <c r="EU45" s="32"/>
      <c r="EV45" s="32"/>
      <c r="EW45" s="32"/>
      <c r="EX45" s="32"/>
      <c r="EY45" s="32"/>
      <c r="EZ45" s="32"/>
      <c r="FA45" s="82"/>
      <c r="FB45" s="82"/>
      <c r="FC45" s="82"/>
      <c r="FD45" s="82"/>
      <c r="FE45" s="82"/>
      <c r="FF45" s="82"/>
      <c r="FG45" s="82"/>
      <c r="FH45" s="82"/>
      <c r="FI45" s="82"/>
      <c r="FJ45" s="82"/>
      <c r="FK45" s="82"/>
      <c r="FL45" s="82"/>
      <c r="FM45" s="82"/>
      <c r="FN45" s="82"/>
      <c r="FO45" s="82"/>
      <c r="FP45" s="82"/>
      <c r="FQ45" s="82"/>
      <c r="FR45" s="82"/>
      <c r="FS45" s="82"/>
      <c r="FT45" s="82"/>
      <c r="FU45" s="82"/>
      <c r="FV45" s="82"/>
      <c r="FW45" s="82"/>
      <c r="FX45" s="82"/>
      <c r="FY45" s="82"/>
      <c r="FZ45" s="82"/>
      <c r="GA45" s="82"/>
      <c r="GB45" s="82"/>
      <c r="GC45" s="82"/>
      <c r="GD45" s="82"/>
      <c r="GE45" s="82"/>
      <c r="GF45" s="82"/>
      <c r="GG45" s="82"/>
      <c r="GH45" s="82"/>
      <c r="GI45" s="82"/>
      <c r="GJ45" s="82"/>
      <c r="GK45" s="82"/>
      <c r="GL45" s="82"/>
      <c r="GM45" s="82"/>
      <c r="GN45" s="82"/>
      <c r="GO45" s="82"/>
      <c r="GP45" s="82"/>
      <c r="GQ45" s="82"/>
      <c r="GR45" s="82"/>
      <c r="GS45" s="82"/>
      <c r="GT45" s="82"/>
      <c r="GU45" s="82"/>
      <c r="GV45" s="82"/>
      <c r="GW45" s="82"/>
      <c r="GX45" s="82"/>
      <c r="GY45" s="82"/>
      <c r="GZ45" s="82"/>
      <c r="HA45" s="82"/>
      <c r="HB45" s="82"/>
      <c r="HC45" s="82"/>
      <c r="HD45" s="82"/>
      <c r="HE45" s="82"/>
      <c r="HF45" s="82"/>
      <c r="HG45" s="82"/>
      <c r="HH45" s="82"/>
      <c r="HI45" s="82"/>
      <c r="HJ45" s="82"/>
      <c r="HK45" s="82"/>
      <c r="HL45" s="82"/>
      <c r="HM45" s="82"/>
      <c r="HN45" s="82"/>
      <c r="HO45" s="82"/>
      <c r="HP45" s="82"/>
      <c r="HQ45" s="82"/>
      <c r="HR45" s="82"/>
      <c r="HS45" s="82"/>
      <c r="HT45" s="82"/>
      <c r="HU45" s="82"/>
      <c r="HV45" s="82"/>
      <c r="HW45" s="82"/>
      <c r="HX45" s="82"/>
      <c r="HY45" s="82"/>
      <c r="HZ45" s="82"/>
      <c r="IA45" s="82"/>
      <c r="IB45" s="32"/>
      <c r="IC45" s="32"/>
    </row>
    <row r="46" spans="1:237" ht="15" customHeight="1">
      <c r="BK46" s="75" t="s">
        <v>122</v>
      </c>
      <c r="BL46" s="30" t="s">
        <v>362</v>
      </c>
      <c r="BM46" s="30"/>
      <c r="BN46" s="30"/>
      <c r="BO46" s="22"/>
      <c r="BP46" s="21"/>
      <c r="BQ46" s="30"/>
      <c r="BR46" s="30"/>
      <c r="BS46" s="30"/>
      <c r="BT46" s="30"/>
      <c r="BU46" s="22"/>
      <c r="BV46" s="21"/>
      <c r="BW46" s="486"/>
      <c r="BX46" s="487"/>
      <c r="BY46" s="488"/>
      <c r="BZ46" s="442"/>
      <c r="CA46" s="457"/>
      <c r="CB46" s="499"/>
      <c r="CC46" s="487"/>
      <c r="CD46" s="487"/>
      <c r="CE46" s="501"/>
      <c r="CF46" s="487"/>
      <c r="CG46" s="502"/>
      <c r="CH46" s="456"/>
      <c r="CI46" s="487"/>
      <c r="CJ46" s="488"/>
      <c r="CK46" s="499"/>
      <c r="CL46" s="487"/>
      <c r="CM46" s="488"/>
      <c r="CP46" s="32"/>
      <c r="CQ46" s="32"/>
      <c r="CR46" s="32"/>
      <c r="CS46" s="32"/>
      <c r="CT46" s="32"/>
      <c r="CU46" s="32"/>
      <c r="CV46" s="32"/>
      <c r="CW46" s="32"/>
      <c r="CX46" s="32"/>
      <c r="CY46" s="32"/>
      <c r="CZ46" s="32"/>
      <c r="DA46" s="82"/>
      <c r="DB46" s="82"/>
      <c r="DC46" s="82"/>
      <c r="DD46" s="82"/>
      <c r="DE46" s="82"/>
      <c r="DF46" s="82"/>
      <c r="DG46" s="82"/>
      <c r="DH46" s="82"/>
      <c r="DI46" s="82"/>
      <c r="DJ46" s="82"/>
      <c r="DK46" s="82"/>
      <c r="DL46" s="82"/>
      <c r="DM46" s="82"/>
      <c r="DN46" s="82"/>
      <c r="DO46" s="82"/>
      <c r="DP46" s="82"/>
      <c r="DQ46" s="82"/>
      <c r="DR46" s="82"/>
      <c r="DS46" s="82"/>
      <c r="DT46" s="8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82"/>
      <c r="FB46" s="82"/>
      <c r="FC46" s="82"/>
      <c r="FD46" s="82"/>
      <c r="FE46" s="82"/>
      <c r="FF46" s="82"/>
      <c r="FG46" s="82"/>
      <c r="FH46" s="82"/>
      <c r="FI46" s="82"/>
      <c r="FJ46" s="82"/>
      <c r="FK46" s="82"/>
      <c r="FL46" s="82"/>
      <c r="FM46" s="82"/>
      <c r="FN46" s="82"/>
      <c r="FO46" s="82"/>
      <c r="FP46" s="82"/>
      <c r="FQ46" s="82"/>
      <c r="FR46" s="82"/>
      <c r="FS46" s="82"/>
      <c r="FT46" s="82"/>
      <c r="FU46" s="82"/>
      <c r="FV46" s="82"/>
      <c r="FW46" s="82"/>
      <c r="FX46" s="82"/>
      <c r="FY46" s="82"/>
      <c r="FZ46" s="82"/>
      <c r="GA46" s="82"/>
      <c r="GB46" s="82"/>
      <c r="GC46" s="82"/>
      <c r="GD46" s="82"/>
      <c r="GE46" s="82"/>
      <c r="GF46" s="82"/>
      <c r="GG46" s="82"/>
      <c r="GH46" s="82"/>
      <c r="GI46" s="82"/>
      <c r="GJ46" s="82"/>
      <c r="GK46" s="82"/>
      <c r="GL46" s="82"/>
      <c r="GM46" s="82"/>
      <c r="GN46" s="82"/>
      <c r="GO46" s="82"/>
      <c r="GP46" s="82"/>
      <c r="GQ46" s="82"/>
      <c r="GR46" s="82"/>
      <c r="GS46" s="82"/>
      <c r="GT46" s="82"/>
      <c r="GU46" s="82"/>
      <c r="GV46" s="82"/>
      <c r="GW46" s="82"/>
      <c r="GX46" s="82"/>
      <c r="GY46" s="82"/>
      <c r="GZ46" s="82"/>
      <c r="HA46" s="82"/>
      <c r="HB46" s="82"/>
      <c r="HC46" s="82"/>
      <c r="HD46" s="82"/>
      <c r="HE46" s="82"/>
      <c r="HF46" s="82"/>
      <c r="HG46" s="82"/>
      <c r="HH46" s="82"/>
      <c r="HI46" s="82"/>
      <c r="HJ46" s="82"/>
      <c r="HK46" s="82"/>
      <c r="HL46" s="82"/>
      <c r="HM46" s="82"/>
      <c r="HN46" s="82"/>
      <c r="HO46" s="82"/>
      <c r="HP46" s="82"/>
      <c r="HQ46" s="82"/>
      <c r="HR46" s="82"/>
      <c r="HS46" s="82"/>
      <c r="HT46" s="82"/>
      <c r="HU46" s="82"/>
      <c r="HV46" s="82"/>
      <c r="HW46" s="82"/>
      <c r="HX46" s="82"/>
      <c r="HY46" s="82"/>
      <c r="HZ46" s="82"/>
      <c r="IA46" s="82"/>
      <c r="IB46" s="32"/>
      <c r="IC46" s="32"/>
    </row>
    <row r="47" spans="1:237">
      <c r="BK47" s="21"/>
      <c r="BL47" s="30" t="s">
        <v>386</v>
      </c>
      <c r="BM47" s="30"/>
      <c r="BN47" s="30"/>
      <c r="BO47" s="22"/>
      <c r="BP47" s="21"/>
      <c r="BQ47" s="30"/>
      <c r="BR47" s="30"/>
      <c r="BS47" s="30"/>
      <c r="BT47" s="30"/>
      <c r="BU47" s="22"/>
      <c r="BV47" s="21"/>
      <c r="BW47" s="487"/>
      <c r="BX47" s="487"/>
      <c r="BY47" s="488"/>
      <c r="BZ47" s="442"/>
      <c r="CA47" s="457"/>
      <c r="CB47" s="500"/>
      <c r="CC47" s="487"/>
      <c r="CD47" s="487"/>
      <c r="CE47" s="503"/>
      <c r="CF47" s="487"/>
      <c r="CG47" s="502"/>
      <c r="CH47" s="487"/>
      <c r="CI47" s="487"/>
      <c r="CJ47" s="488"/>
      <c r="CK47" s="500"/>
      <c r="CL47" s="487"/>
      <c r="CM47" s="488"/>
      <c r="CP47" s="32"/>
      <c r="CQ47" s="32"/>
      <c r="CR47" s="32"/>
      <c r="CS47" s="32"/>
      <c r="CT47" s="32"/>
      <c r="CU47" s="32"/>
      <c r="CV47" s="32"/>
      <c r="CW47" s="32"/>
      <c r="CX47" s="32"/>
      <c r="CY47" s="32"/>
      <c r="CZ47" s="32"/>
      <c r="DA47" s="82"/>
      <c r="DB47" s="82"/>
      <c r="DC47" s="82"/>
      <c r="DD47" s="82"/>
      <c r="DE47" s="82"/>
      <c r="DF47" s="82"/>
      <c r="DG47" s="82"/>
      <c r="DH47" s="82"/>
      <c r="DI47" s="82"/>
      <c r="DJ47" s="82"/>
      <c r="DK47" s="82"/>
      <c r="DL47" s="82"/>
      <c r="DM47" s="82"/>
      <c r="DN47" s="82"/>
      <c r="DO47" s="82"/>
      <c r="DP47" s="82"/>
      <c r="DQ47" s="82"/>
      <c r="DR47" s="82"/>
      <c r="DS47" s="82"/>
      <c r="DT47" s="82"/>
      <c r="DU47" s="32"/>
      <c r="DV47" s="32"/>
      <c r="DW47" s="32"/>
      <c r="DX47" s="32"/>
      <c r="DY47" s="32"/>
      <c r="DZ47" s="32"/>
      <c r="EA47" s="32"/>
      <c r="EB47" s="32"/>
      <c r="EC47" s="32"/>
      <c r="ED47" s="32"/>
      <c r="EE47" s="32"/>
      <c r="EF47" s="32"/>
      <c r="EG47" s="32"/>
      <c r="EH47" s="32"/>
      <c r="EI47" s="32"/>
      <c r="EJ47" s="32"/>
      <c r="EK47" s="32"/>
      <c r="EL47" s="32"/>
      <c r="EM47" s="32"/>
      <c r="EN47" s="32"/>
      <c r="EO47" s="32"/>
      <c r="EP47" s="32"/>
      <c r="EQ47" s="32"/>
      <c r="ER47" s="32"/>
      <c r="ES47" s="32"/>
      <c r="ET47" s="32"/>
      <c r="EU47" s="32"/>
      <c r="EV47" s="32"/>
      <c r="EW47" s="32"/>
      <c r="EX47" s="32"/>
      <c r="EY47" s="32"/>
      <c r="EZ47" s="32"/>
      <c r="FA47" s="82"/>
      <c r="FB47" s="82"/>
      <c r="FC47" s="82"/>
      <c r="FD47" s="82"/>
      <c r="FE47" s="82"/>
      <c r="FF47" s="82"/>
      <c r="FG47" s="82"/>
      <c r="FH47" s="82"/>
      <c r="FI47" s="82"/>
      <c r="FJ47" s="82"/>
      <c r="FK47" s="82"/>
      <c r="FL47" s="82"/>
      <c r="FM47" s="82"/>
      <c r="FN47" s="82"/>
      <c r="FO47" s="82"/>
      <c r="FP47" s="82"/>
      <c r="FQ47" s="82"/>
      <c r="FR47" s="82"/>
      <c r="FS47" s="82"/>
      <c r="FT47" s="82"/>
      <c r="FU47" s="82"/>
      <c r="FV47" s="82"/>
      <c r="FW47" s="82"/>
      <c r="FX47" s="82"/>
      <c r="FY47" s="82"/>
      <c r="FZ47" s="82"/>
      <c r="GA47" s="82"/>
      <c r="GB47" s="82"/>
      <c r="GC47" s="82"/>
      <c r="GD47" s="82"/>
      <c r="GE47" s="82"/>
      <c r="GF47" s="82"/>
      <c r="GG47" s="82"/>
      <c r="GH47" s="82"/>
      <c r="GI47" s="82"/>
      <c r="GJ47" s="82"/>
      <c r="GK47" s="82"/>
      <c r="GL47" s="82"/>
      <c r="GM47" s="82"/>
      <c r="GN47" s="82"/>
      <c r="GO47" s="82"/>
      <c r="GP47" s="82"/>
      <c r="GQ47" s="82"/>
      <c r="GR47" s="82"/>
      <c r="GS47" s="82"/>
      <c r="GT47" s="82"/>
      <c r="GU47" s="82"/>
      <c r="GV47" s="82"/>
      <c r="GW47" s="82"/>
      <c r="GX47" s="82"/>
      <c r="GY47" s="82"/>
      <c r="GZ47" s="82"/>
      <c r="HA47" s="82"/>
      <c r="HB47" s="82"/>
      <c r="HC47" s="82"/>
      <c r="HD47" s="82"/>
      <c r="HE47" s="82"/>
      <c r="HF47" s="82"/>
      <c r="HG47" s="82"/>
      <c r="HH47" s="82"/>
      <c r="HI47" s="82"/>
      <c r="HJ47" s="82"/>
      <c r="HK47" s="82"/>
      <c r="HL47" s="82"/>
      <c r="HM47" s="82"/>
      <c r="HN47" s="82"/>
      <c r="HO47" s="82"/>
      <c r="HP47" s="82"/>
      <c r="HQ47" s="82"/>
      <c r="HR47" s="82"/>
      <c r="HS47" s="82"/>
      <c r="HT47" s="82"/>
      <c r="HU47" s="82"/>
      <c r="HV47" s="82"/>
      <c r="HW47" s="82"/>
      <c r="HX47" s="82"/>
      <c r="HY47" s="82"/>
      <c r="HZ47" s="82"/>
      <c r="IA47" s="82"/>
      <c r="IB47" s="32"/>
      <c r="IC47" s="32"/>
    </row>
    <row r="48" spans="1:237">
      <c r="BK48" s="19"/>
      <c r="BL48" s="28" t="s">
        <v>361</v>
      </c>
      <c r="BM48" s="28"/>
      <c r="BN48" s="28"/>
      <c r="BO48" s="20"/>
      <c r="BP48" s="19"/>
      <c r="BQ48" s="28"/>
      <c r="BR48" s="28"/>
      <c r="BS48" s="28"/>
      <c r="BT48" s="28"/>
      <c r="BU48" s="20"/>
      <c r="BV48" s="19"/>
      <c r="BW48" s="28"/>
      <c r="BX48" s="28"/>
      <c r="BY48" s="20"/>
      <c r="BZ48" s="443"/>
      <c r="CA48" s="455"/>
      <c r="CB48" s="19"/>
      <c r="CC48" s="28"/>
      <c r="CD48" s="28"/>
      <c r="CE48" s="70"/>
      <c r="CF48" s="71"/>
      <c r="CG48" s="72"/>
      <c r="CH48" s="28"/>
      <c r="CI48" s="28"/>
      <c r="CJ48" s="20"/>
      <c r="CK48" s="19"/>
      <c r="CL48" s="28"/>
      <c r="CM48" s="20"/>
      <c r="DA48" s="95"/>
      <c r="DB48" s="95"/>
      <c r="DC48" s="95"/>
      <c r="DD48" s="95"/>
      <c r="DE48" s="95"/>
      <c r="DF48" s="95"/>
      <c r="DG48" s="95"/>
      <c r="DH48" s="95"/>
      <c r="DI48" s="95"/>
      <c r="DJ48" s="95"/>
      <c r="DK48" s="95"/>
      <c r="DL48" s="95"/>
      <c r="DM48" s="95"/>
      <c r="DN48" s="95"/>
      <c r="DO48" s="95"/>
      <c r="DP48" s="95"/>
      <c r="DQ48" s="95"/>
      <c r="DR48" s="95"/>
      <c r="DS48" s="95"/>
      <c r="DT48" s="95"/>
      <c r="DU48" s="32"/>
      <c r="DV48" s="32"/>
      <c r="DW48" s="32"/>
      <c r="DX48" s="32"/>
      <c r="DY48" s="32"/>
      <c r="DZ48" s="32"/>
      <c r="EA48" s="32"/>
      <c r="EB48" s="32"/>
      <c r="EC48" s="32"/>
      <c r="ED48" s="32"/>
      <c r="EE48" s="32"/>
      <c r="EF48" s="32"/>
      <c r="EG48" s="32"/>
      <c r="EH48" s="32"/>
      <c r="EI48" s="32"/>
      <c r="EJ48" s="32"/>
      <c r="EK48" s="32"/>
      <c r="EL48" s="32"/>
      <c r="EM48" s="32"/>
      <c r="EN48" s="32"/>
      <c r="EO48" s="32"/>
      <c r="EP48" s="32"/>
      <c r="EQ48" s="32"/>
      <c r="ER48" s="32"/>
      <c r="ES48" s="32"/>
      <c r="ET48" s="32"/>
      <c r="EU48" s="32"/>
      <c r="EV48" s="32"/>
      <c r="EW48" s="32"/>
      <c r="EX48" s="32"/>
      <c r="EY48" s="32"/>
      <c r="EZ48" s="32"/>
      <c r="FA48" s="82"/>
      <c r="FB48" s="82"/>
      <c r="FC48" s="82"/>
      <c r="FD48" s="82"/>
      <c r="FE48" s="82"/>
      <c r="FF48" s="82"/>
      <c r="FG48" s="82"/>
      <c r="FH48" s="82"/>
      <c r="FI48" s="82"/>
      <c r="FJ48" s="82"/>
      <c r="FK48" s="82"/>
      <c r="FL48" s="82"/>
      <c r="FM48" s="82"/>
      <c r="FN48" s="82"/>
      <c r="FO48" s="82"/>
      <c r="FP48" s="82"/>
      <c r="FQ48" s="82"/>
      <c r="FR48" s="82"/>
      <c r="FS48" s="82"/>
      <c r="FT48" s="82"/>
      <c r="FU48" s="82"/>
      <c r="FV48" s="82"/>
      <c r="FW48" s="82"/>
      <c r="FX48" s="82"/>
      <c r="FY48" s="82"/>
      <c r="FZ48" s="82"/>
      <c r="GA48" s="82"/>
      <c r="GB48" s="82"/>
      <c r="GC48" s="82"/>
      <c r="GD48" s="82"/>
      <c r="GE48" s="82"/>
      <c r="GF48" s="82"/>
      <c r="GG48" s="82"/>
      <c r="GH48" s="82"/>
      <c r="GI48" s="82"/>
      <c r="GJ48" s="82"/>
      <c r="GK48" s="82"/>
      <c r="GL48" s="82"/>
      <c r="GM48" s="82"/>
      <c r="GN48" s="82"/>
      <c r="GO48" s="82"/>
      <c r="GP48" s="82"/>
      <c r="GQ48" s="82"/>
      <c r="GR48" s="82"/>
      <c r="GS48" s="82"/>
      <c r="GT48" s="82"/>
      <c r="GU48" s="82"/>
      <c r="GV48" s="82"/>
      <c r="GW48" s="82"/>
      <c r="GX48" s="82"/>
      <c r="GY48" s="82"/>
      <c r="GZ48" s="82"/>
      <c r="HA48" s="82"/>
      <c r="HB48" s="82"/>
      <c r="HC48" s="82"/>
      <c r="HD48" s="82"/>
      <c r="HE48" s="82"/>
      <c r="HF48" s="82"/>
      <c r="HG48" s="82"/>
      <c r="HH48" s="82"/>
      <c r="HI48" s="82"/>
      <c r="HJ48" s="82"/>
      <c r="HK48" s="82"/>
      <c r="HL48" s="82"/>
      <c r="HM48" s="82"/>
      <c r="HN48" s="82"/>
      <c r="HO48" s="82"/>
      <c r="HP48" s="82"/>
      <c r="HQ48" s="82"/>
      <c r="HR48" s="82"/>
      <c r="HS48" s="82"/>
      <c r="HT48" s="82"/>
      <c r="HU48" s="82"/>
      <c r="HV48" s="82"/>
      <c r="HW48" s="82"/>
      <c r="HX48" s="82"/>
      <c r="HY48" s="82"/>
      <c r="HZ48" s="82"/>
      <c r="IA48" s="82"/>
      <c r="IB48" s="32"/>
      <c r="IC48" s="32"/>
    </row>
    <row r="49" spans="105:235">
      <c r="DA49" s="95"/>
      <c r="DB49" s="95"/>
      <c r="DC49" s="95"/>
      <c r="DD49" s="95"/>
      <c r="DE49" s="95"/>
      <c r="DF49" s="95"/>
      <c r="DG49" s="95"/>
      <c r="DH49" s="95"/>
      <c r="DI49" s="95"/>
      <c r="DJ49" s="95"/>
      <c r="DK49" s="95"/>
      <c r="DL49" s="95"/>
      <c r="DM49" s="95"/>
      <c r="DN49" s="95"/>
      <c r="DO49" s="95"/>
      <c r="DP49" s="95"/>
      <c r="DQ49" s="95"/>
      <c r="DR49" s="95"/>
      <c r="DS49" s="95"/>
      <c r="DT49" s="95"/>
      <c r="FA49" s="95"/>
      <c r="FB49" s="95"/>
      <c r="FC49" s="95"/>
      <c r="FD49" s="95"/>
      <c r="FE49" s="95"/>
      <c r="FF49" s="95"/>
      <c r="FG49" s="95"/>
      <c r="FH49" s="95"/>
      <c r="FI49" s="95"/>
      <c r="FJ49" s="95"/>
      <c r="FK49" s="95"/>
      <c r="FL49" s="95"/>
      <c r="FM49" s="95"/>
      <c r="FN49" s="95"/>
      <c r="FO49" s="95"/>
      <c r="FP49" s="95"/>
      <c r="FQ49" s="95"/>
      <c r="FR49" s="95"/>
      <c r="FS49" s="95"/>
      <c r="FT49" s="95"/>
      <c r="FU49" s="95"/>
      <c r="FV49" s="95"/>
      <c r="FW49" s="95"/>
      <c r="FX49" s="95"/>
      <c r="FY49" s="95"/>
      <c r="FZ49" s="95"/>
      <c r="GA49" s="95"/>
      <c r="GB49" s="95"/>
      <c r="GC49" s="95"/>
      <c r="GD49" s="95"/>
      <c r="GE49" s="95"/>
      <c r="GF49" s="95"/>
      <c r="GG49" s="95"/>
      <c r="GH49" s="95"/>
      <c r="GI49" s="95"/>
      <c r="GJ49" s="95"/>
      <c r="GK49" s="95"/>
      <c r="GL49" s="95"/>
      <c r="GM49" s="95"/>
      <c r="GN49" s="95"/>
      <c r="GO49" s="95"/>
      <c r="GP49" s="95"/>
      <c r="GQ49" s="95"/>
      <c r="GR49" s="95"/>
      <c r="GS49" s="95"/>
      <c r="GT49" s="95"/>
      <c r="GU49" s="95"/>
      <c r="GV49" s="95"/>
      <c r="GW49" s="95"/>
      <c r="GX49" s="95"/>
      <c r="GY49" s="95"/>
      <c r="GZ49" s="95"/>
      <c r="HA49" s="95"/>
      <c r="HB49" s="95"/>
      <c r="HC49" s="95"/>
      <c r="HD49" s="95"/>
      <c r="HE49" s="95"/>
      <c r="HF49" s="95"/>
      <c r="HG49" s="95"/>
      <c r="HH49" s="95"/>
      <c r="HI49" s="95"/>
      <c r="HJ49" s="95"/>
      <c r="HK49" s="95"/>
      <c r="HL49" s="95"/>
      <c r="HM49" s="95"/>
      <c r="HN49" s="95"/>
      <c r="HO49" s="95"/>
      <c r="HP49" s="95"/>
      <c r="HQ49" s="95"/>
      <c r="HR49" s="95"/>
      <c r="HS49" s="95"/>
      <c r="HT49" s="95"/>
      <c r="HU49" s="95"/>
      <c r="HV49" s="95"/>
      <c r="HW49" s="95"/>
      <c r="HX49" s="95"/>
      <c r="HY49" s="95"/>
      <c r="HZ49" s="95"/>
      <c r="IA49" s="95"/>
    </row>
    <row r="50" spans="105:235">
      <c r="DA50" s="95"/>
      <c r="DB50" s="95"/>
      <c r="DC50" s="95"/>
      <c r="DD50" s="95"/>
      <c r="DE50" s="95"/>
      <c r="DF50" s="95"/>
      <c r="DG50" s="95"/>
      <c r="DH50" s="95"/>
      <c r="DI50" s="95"/>
      <c r="DJ50" s="95"/>
      <c r="DK50" s="95"/>
      <c r="DL50" s="95"/>
      <c r="DM50" s="95"/>
      <c r="DN50" s="95"/>
      <c r="DO50" s="95"/>
      <c r="DP50" s="95"/>
      <c r="DQ50" s="95"/>
      <c r="DR50" s="95"/>
      <c r="DS50" s="95"/>
      <c r="DT50" s="95"/>
      <c r="FA50" s="95"/>
      <c r="FB50" s="95"/>
      <c r="FC50" s="95"/>
      <c r="FD50" s="95"/>
      <c r="FE50" s="95"/>
      <c r="FF50" s="95"/>
      <c r="FG50" s="95"/>
      <c r="FH50" s="95"/>
      <c r="FI50" s="95"/>
      <c r="FJ50" s="95"/>
      <c r="FK50" s="95"/>
      <c r="FL50" s="95"/>
      <c r="FM50" s="95"/>
      <c r="FN50" s="95"/>
      <c r="FO50" s="95"/>
      <c r="FP50" s="95"/>
      <c r="FQ50" s="95"/>
      <c r="FR50" s="95"/>
      <c r="FS50" s="95"/>
      <c r="FT50" s="95"/>
      <c r="FU50" s="95"/>
      <c r="FV50" s="95"/>
      <c r="FW50" s="95"/>
      <c r="FX50" s="95"/>
      <c r="FY50" s="95"/>
      <c r="FZ50" s="95"/>
      <c r="GA50" s="95"/>
      <c r="GB50" s="95"/>
      <c r="GC50" s="95"/>
      <c r="GD50" s="95"/>
      <c r="GE50" s="95"/>
      <c r="GF50" s="95"/>
      <c r="GG50" s="95"/>
      <c r="GH50" s="95"/>
      <c r="GI50" s="95"/>
      <c r="GJ50" s="95"/>
      <c r="GK50" s="95"/>
      <c r="GL50" s="95"/>
      <c r="GM50" s="95"/>
      <c r="GN50" s="95"/>
      <c r="GO50" s="95"/>
      <c r="GP50" s="95"/>
      <c r="GQ50" s="95"/>
      <c r="GR50" s="95"/>
      <c r="GS50" s="95"/>
      <c r="GT50" s="95"/>
      <c r="GU50" s="95"/>
      <c r="GV50" s="95"/>
      <c r="GW50" s="95"/>
      <c r="GX50" s="95"/>
      <c r="GY50" s="95"/>
      <c r="GZ50" s="95"/>
      <c r="HA50" s="95"/>
      <c r="HB50" s="95"/>
      <c r="HC50" s="95"/>
      <c r="HD50" s="95"/>
      <c r="HE50" s="95"/>
      <c r="HF50" s="95"/>
      <c r="HG50" s="95"/>
      <c r="HH50" s="95"/>
      <c r="HI50" s="95"/>
      <c r="HJ50" s="95"/>
      <c r="HK50" s="95"/>
      <c r="HL50" s="95"/>
      <c r="HM50" s="95"/>
      <c r="HN50" s="95"/>
      <c r="HO50" s="95"/>
      <c r="HP50" s="95"/>
      <c r="HQ50" s="95"/>
      <c r="HR50" s="95"/>
      <c r="HS50" s="95"/>
      <c r="HT50" s="95"/>
      <c r="HU50" s="95"/>
      <c r="HV50" s="95"/>
      <c r="HW50" s="95"/>
      <c r="HX50" s="95"/>
      <c r="HY50" s="95"/>
      <c r="HZ50" s="95"/>
      <c r="IA50" s="95"/>
    </row>
    <row r="51" spans="105:235">
      <c r="DA51" s="95"/>
      <c r="DB51" s="95"/>
      <c r="DC51" s="95"/>
      <c r="DD51" s="95"/>
      <c r="DE51" s="95"/>
      <c r="DF51" s="95"/>
      <c r="DG51" s="95"/>
      <c r="DH51" s="95"/>
      <c r="DI51" s="95"/>
      <c r="DJ51" s="95"/>
      <c r="DK51" s="95"/>
      <c r="DL51" s="95"/>
      <c r="DM51" s="95"/>
      <c r="DN51" s="95"/>
      <c r="DO51" s="95"/>
      <c r="DP51" s="95"/>
      <c r="DQ51" s="95"/>
      <c r="DR51" s="95"/>
      <c r="DS51" s="95"/>
      <c r="DT51" s="95"/>
      <c r="FA51" s="95"/>
      <c r="FB51" s="95"/>
      <c r="FC51" s="95"/>
      <c r="FD51" s="95"/>
      <c r="FE51" s="95"/>
      <c r="FF51" s="95"/>
      <c r="FG51" s="95"/>
      <c r="FH51" s="95"/>
      <c r="FI51" s="95"/>
      <c r="FJ51" s="95"/>
      <c r="FK51" s="95"/>
      <c r="FL51" s="95"/>
      <c r="FM51" s="95"/>
      <c r="FN51" s="95"/>
      <c r="FO51" s="95"/>
      <c r="FP51" s="95"/>
      <c r="FQ51" s="95"/>
      <c r="FR51" s="95"/>
      <c r="FS51" s="95"/>
      <c r="FT51" s="95"/>
      <c r="FU51" s="95"/>
      <c r="FV51" s="95"/>
      <c r="FW51" s="95"/>
      <c r="FX51" s="95"/>
      <c r="FY51" s="95"/>
      <c r="FZ51" s="95"/>
      <c r="GA51" s="95"/>
      <c r="GB51" s="95"/>
      <c r="GC51" s="95"/>
      <c r="GD51" s="95"/>
      <c r="GE51" s="95"/>
      <c r="GF51" s="95"/>
      <c r="GG51" s="95"/>
      <c r="GH51" s="95"/>
      <c r="GI51" s="95"/>
      <c r="GJ51" s="95"/>
      <c r="GK51" s="95"/>
      <c r="GL51" s="95"/>
      <c r="GM51" s="95"/>
      <c r="GN51" s="95"/>
      <c r="GO51" s="95"/>
      <c r="GP51" s="95"/>
      <c r="GQ51" s="95"/>
      <c r="GR51" s="95"/>
      <c r="GS51" s="95"/>
      <c r="GT51" s="95"/>
      <c r="GU51" s="95"/>
      <c r="GV51" s="95"/>
      <c r="GW51" s="95"/>
      <c r="GX51" s="95"/>
      <c r="GY51" s="95"/>
      <c r="GZ51" s="95"/>
      <c r="HA51" s="95"/>
      <c r="HB51" s="95"/>
      <c r="HC51" s="95"/>
      <c r="HD51" s="95"/>
      <c r="HE51" s="95"/>
      <c r="HF51" s="95"/>
      <c r="HG51" s="95"/>
      <c r="HH51" s="95"/>
      <c r="HI51" s="95"/>
      <c r="HJ51" s="95"/>
      <c r="HK51" s="95"/>
      <c r="HL51" s="95"/>
      <c r="HM51" s="95"/>
      <c r="HN51" s="95"/>
      <c r="HO51" s="95"/>
      <c r="HP51" s="95"/>
      <c r="HQ51" s="95"/>
      <c r="HR51" s="95"/>
      <c r="HS51" s="95"/>
      <c r="HT51" s="95"/>
      <c r="HU51" s="95"/>
      <c r="HV51" s="95"/>
      <c r="HW51" s="95"/>
      <c r="HX51" s="95"/>
      <c r="HY51" s="95"/>
      <c r="HZ51" s="95"/>
      <c r="IA51" s="95"/>
    </row>
    <row r="52" spans="105:235">
      <c r="DA52" s="95"/>
      <c r="DB52" s="95"/>
      <c r="DC52" s="95"/>
      <c r="DD52" s="95"/>
      <c r="DE52" s="95"/>
      <c r="DF52" s="95"/>
      <c r="DG52" s="95"/>
      <c r="DH52" s="95"/>
      <c r="DI52" s="95"/>
      <c r="DJ52" s="95"/>
      <c r="DK52" s="95"/>
      <c r="DL52" s="95"/>
      <c r="DM52" s="95"/>
      <c r="DN52" s="95"/>
      <c r="DO52" s="95"/>
      <c r="DP52" s="95"/>
      <c r="DQ52" s="95"/>
      <c r="DR52" s="95"/>
      <c r="DS52" s="95"/>
      <c r="DT52" s="95"/>
      <c r="FA52" s="95"/>
      <c r="FB52" s="95"/>
      <c r="FC52" s="95"/>
      <c r="FD52" s="95"/>
      <c r="FE52" s="95"/>
      <c r="FF52" s="95"/>
      <c r="FG52" s="95"/>
      <c r="FH52" s="95"/>
      <c r="FI52" s="95"/>
      <c r="FJ52" s="95"/>
      <c r="FK52" s="95"/>
      <c r="FL52" s="95"/>
      <c r="FM52" s="95"/>
      <c r="FN52" s="95"/>
      <c r="FO52" s="95"/>
      <c r="FP52" s="95"/>
      <c r="FQ52" s="95"/>
      <c r="FR52" s="95"/>
      <c r="FS52" s="95"/>
      <c r="FT52" s="95"/>
      <c r="FU52" s="95"/>
      <c r="FV52" s="95"/>
      <c r="FW52" s="95"/>
      <c r="FX52" s="95"/>
      <c r="FY52" s="95"/>
      <c r="FZ52" s="95"/>
      <c r="GA52" s="95"/>
      <c r="GB52" s="95"/>
      <c r="GC52" s="95"/>
      <c r="GD52" s="95"/>
      <c r="GE52" s="95"/>
      <c r="GF52" s="95"/>
      <c r="GG52" s="95"/>
      <c r="GH52" s="95"/>
      <c r="GI52" s="95"/>
      <c r="GJ52" s="95"/>
      <c r="GK52" s="95"/>
      <c r="GL52" s="95"/>
      <c r="GM52" s="95"/>
      <c r="GN52" s="95"/>
      <c r="GO52" s="95"/>
      <c r="GP52" s="95"/>
      <c r="GQ52" s="95"/>
      <c r="GR52" s="95"/>
      <c r="GS52" s="95"/>
      <c r="GT52" s="95"/>
      <c r="GU52" s="95"/>
      <c r="GV52" s="95"/>
      <c r="GW52" s="95"/>
      <c r="GX52" s="95"/>
      <c r="GY52" s="95"/>
      <c r="GZ52" s="95"/>
      <c r="HA52" s="95"/>
      <c r="HB52" s="95"/>
      <c r="HC52" s="95"/>
      <c r="HD52" s="95"/>
      <c r="HE52" s="95"/>
      <c r="HF52" s="95"/>
      <c r="HG52" s="95"/>
      <c r="HH52" s="95"/>
      <c r="HI52" s="95"/>
      <c r="HJ52" s="95"/>
      <c r="HK52" s="95"/>
      <c r="HL52" s="95"/>
      <c r="HM52" s="95"/>
      <c r="HN52" s="95"/>
      <c r="HO52" s="95"/>
      <c r="HP52" s="95"/>
      <c r="HQ52" s="95"/>
      <c r="HR52" s="95"/>
      <c r="HS52" s="95"/>
      <c r="HT52" s="95"/>
      <c r="HU52" s="95"/>
      <c r="HV52" s="95"/>
      <c r="HW52" s="95"/>
      <c r="HX52" s="95"/>
      <c r="HY52" s="95"/>
      <c r="HZ52" s="95"/>
      <c r="IA52" s="95"/>
    </row>
    <row r="53" spans="105:235">
      <c r="DA53" s="95"/>
      <c r="DB53" s="95"/>
      <c r="DC53" s="95"/>
      <c r="DD53" s="95"/>
      <c r="DE53" s="95"/>
      <c r="DF53" s="95"/>
      <c r="DG53" s="95"/>
      <c r="DH53" s="95"/>
      <c r="DI53" s="95"/>
      <c r="DJ53" s="95"/>
      <c r="DK53" s="95"/>
      <c r="DL53" s="95"/>
      <c r="DM53" s="95"/>
      <c r="DN53" s="95"/>
      <c r="DO53" s="95"/>
      <c r="DP53" s="95"/>
      <c r="DQ53" s="95"/>
      <c r="DR53" s="95"/>
      <c r="DS53" s="95"/>
      <c r="DT53" s="95"/>
      <c r="FA53" s="95"/>
      <c r="FB53" s="95"/>
      <c r="FC53" s="95"/>
      <c r="FD53" s="95"/>
      <c r="FE53" s="95"/>
      <c r="FF53" s="95"/>
      <c r="FG53" s="95"/>
      <c r="FH53" s="95"/>
      <c r="FI53" s="95"/>
      <c r="FJ53" s="95"/>
      <c r="FK53" s="95"/>
      <c r="FL53" s="95"/>
      <c r="FM53" s="95"/>
      <c r="FN53" s="95"/>
      <c r="FO53" s="95"/>
      <c r="FP53" s="95"/>
      <c r="FQ53" s="95"/>
      <c r="FR53" s="95"/>
      <c r="FS53" s="95"/>
      <c r="FT53" s="95"/>
      <c r="FU53" s="95"/>
      <c r="FV53" s="95"/>
      <c r="FW53" s="95"/>
      <c r="FX53" s="95"/>
      <c r="FY53" s="95"/>
      <c r="FZ53" s="95"/>
      <c r="GA53" s="95"/>
      <c r="GB53" s="95"/>
      <c r="GC53" s="95"/>
      <c r="GD53" s="95"/>
      <c r="GE53" s="95"/>
      <c r="GF53" s="95"/>
      <c r="GG53" s="95"/>
      <c r="GH53" s="95"/>
      <c r="GI53" s="95"/>
      <c r="GJ53" s="95"/>
      <c r="GK53" s="95"/>
      <c r="GL53" s="95"/>
      <c r="GM53" s="95"/>
      <c r="GN53" s="95"/>
      <c r="GO53" s="95"/>
      <c r="GP53" s="95"/>
      <c r="GQ53" s="95"/>
      <c r="GR53" s="95"/>
      <c r="GS53" s="95"/>
      <c r="GT53" s="95"/>
      <c r="GU53" s="95"/>
      <c r="GV53" s="95"/>
      <c r="GW53" s="95"/>
      <c r="GX53" s="95"/>
      <c r="GY53" s="95"/>
      <c r="GZ53" s="95"/>
      <c r="HA53" s="95"/>
      <c r="HB53" s="95"/>
      <c r="HC53" s="95"/>
      <c r="HD53" s="95"/>
      <c r="HE53" s="95"/>
      <c r="HF53" s="95"/>
      <c r="HG53" s="95"/>
      <c r="HH53" s="95"/>
      <c r="HI53" s="95"/>
      <c r="HJ53" s="95"/>
      <c r="HK53" s="95"/>
      <c r="HL53" s="95"/>
      <c r="HM53" s="95"/>
      <c r="HN53" s="95"/>
      <c r="HO53" s="95"/>
      <c r="HP53" s="95"/>
      <c r="HQ53" s="95"/>
      <c r="HR53" s="95"/>
      <c r="HS53" s="95"/>
      <c r="HT53" s="95"/>
      <c r="HU53" s="95"/>
      <c r="HV53" s="95"/>
      <c r="HW53" s="95"/>
      <c r="HX53" s="95"/>
      <c r="HY53" s="95"/>
      <c r="HZ53" s="95"/>
      <c r="IA53" s="95"/>
    </row>
    <row r="54" spans="105:235">
      <c r="DA54" s="95"/>
      <c r="DB54" s="95"/>
      <c r="DC54" s="95"/>
      <c r="DD54" s="95"/>
      <c r="DE54" s="95"/>
      <c r="DF54" s="95"/>
      <c r="DG54" s="95"/>
      <c r="DH54" s="95"/>
      <c r="DI54" s="95"/>
      <c r="DJ54" s="95"/>
      <c r="DK54" s="95"/>
      <c r="DL54" s="95"/>
      <c r="DM54" s="95"/>
      <c r="DN54" s="95"/>
      <c r="DO54" s="95"/>
      <c r="DP54" s="95"/>
      <c r="DQ54" s="95"/>
      <c r="DR54" s="95"/>
      <c r="DS54" s="95"/>
      <c r="DT54" s="95"/>
    </row>
    <row r="55" spans="105:235">
      <c r="DA55" s="95"/>
      <c r="DB55" s="95"/>
      <c r="DC55" s="95"/>
      <c r="DD55" s="95"/>
      <c r="DE55" s="95"/>
      <c r="DF55" s="95"/>
      <c r="DG55" s="95"/>
      <c r="DH55" s="95"/>
      <c r="DI55" s="95"/>
      <c r="DJ55" s="95"/>
      <c r="DK55" s="95"/>
      <c r="DL55" s="95"/>
      <c r="DM55" s="95"/>
      <c r="DN55" s="95"/>
      <c r="DO55" s="95"/>
      <c r="DP55" s="95"/>
      <c r="DQ55" s="95"/>
      <c r="DR55" s="95"/>
      <c r="DS55" s="95"/>
      <c r="DT55" s="95"/>
    </row>
    <row r="56" spans="105:235">
      <c r="DA56" s="95"/>
      <c r="DB56" s="95"/>
      <c r="DC56" s="95"/>
      <c r="DD56" s="95"/>
      <c r="DE56" s="95"/>
      <c r="DF56" s="95"/>
      <c r="DG56" s="95"/>
      <c r="DH56" s="95"/>
      <c r="DI56" s="95"/>
      <c r="DJ56" s="95"/>
      <c r="DK56" s="95"/>
      <c r="DL56" s="95"/>
      <c r="DM56" s="95"/>
      <c r="DN56" s="95"/>
      <c r="DO56" s="95"/>
      <c r="DP56" s="95"/>
      <c r="DQ56" s="95"/>
      <c r="DR56" s="95"/>
      <c r="DS56" s="95"/>
      <c r="DT56" s="95"/>
    </row>
    <row r="57" spans="105:235">
      <c r="DA57" s="95"/>
      <c r="DB57" s="95"/>
      <c r="DC57" s="95"/>
      <c r="DD57" s="95"/>
      <c r="DE57" s="95"/>
      <c r="DF57" s="95"/>
      <c r="DG57" s="95"/>
      <c r="DH57" s="95"/>
      <c r="DI57" s="95"/>
      <c r="DJ57" s="95"/>
      <c r="DK57" s="95"/>
      <c r="DL57" s="95"/>
      <c r="DM57" s="95"/>
      <c r="DN57" s="95"/>
      <c r="DO57" s="95"/>
      <c r="DP57" s="95"/>
      <c r="DQ57" s="95"/>
      <c r="DR57" s="95"/>
      <c r="DS57" s="95"/>
      <c r="DT57" s="95"/>
    </row>
    <row r="58" spans="105:235">
      <c r="DA58" s="95"/>
      <c r="DB58" s="95"/>
      <c r="DC58" s="95"/>
      <c r="DD58" s="95"/>
      <c r="DE58" s="95"/>
      <c r="DF58" s="95"/>
      <c r="DG58" s="95"/>
      <c r="DH58" s="95"/>
      <c r="DI58" s="95"/>
      <c r="DJ58" s="95"/>
      <c r="DK58" s="95"/>
      <c r="DL58" s="95"/>
      <c r="DM58" s="95"/>
      <c r="DN58" s="95"/>
      <c r="DO58" s="95"/>
      <c r="DP58" s="95"/>
      <c r="DQ58" s="95"/>
      <c r="DR58" s="95"/>
      <c r="DS58" s="95"/>
      <c r="DT58" s="95"/>
    </row>
    <row r="59" spans="105:235">
      <c r="DA59" s="95"/>
      <c r="DB59" s="95"/>
      <c r="DC59" s="95"/>
      <c r="DD59" s="95"/>
      <c r="DE59" s="95"/>
      <c r="DF59" s="95"/>
      <c r="DG59" s="95"/>
      <c r="DH59" s="95"/>
      <c r="DI59" s="95"/>
      <c r="DJ59" s="95"/>
      <c r="DK59" s="95"/>
      <c r="DL59" s="95"/>
      <c r="DM59" s="95"/>
      <c r="DN59" s="95"/>
      <c r="DO59" s="95"/>
      <c r="DP59" s="95"/>
      <c r="DQ59" s="95"/>
      <c r="DR59" s="95"/>
      <c r="DS59" s="95"/>
      <c r="DT59" s="95"/>
    </row>
    <row r="60" spans="105:235">
      <c r="DA60" s="95"/>
      <c r="DB60" s="95"/>
      <c r="DC60" s="95"/>
      <c r="DD60" s="95"/>
      <c r="DE60" s="95"/>
      <c r="DF60" s="95"/>
      <c r="DG60" s="95"/>
      <c r="DH60" s="95"/>
      <c r="DI60" s="95"/>
      <c r="DJ60" s="95"/>
      <c r="DK60" s="95"/>
      <c r="DL60" s="95"/>
      <c r="DM60" s="95"/>
      <c r="DN60" s="95"/>
      <c r="DO60" s="95"/>
      <c r="DP60" s="95"/>
      <c r="DQ60" s="95"/>
      <c r="DR60" s="95"/>
      <c r="DS60" s="95"/>
      <c r="DT60" s="95"/>
    </row>
    <row r="61" spans="105:235">
      <c r="DA61" s="95"/>
      <c r="DB61" s="95"/>
      <c r="DC61" s="95"/>
      <c r="DD61" s="95"/>
      <c r="DE61" s="95"/>
      <c r="DF61" s="95"/>
      <c r="DG61" s="95"/>
      <c r="DH61" s="95"/>
      <c r="DI61" s="95"/>
      <c r="DJ61" s="95"/>
      <c r="DK61" s="95"/>
      <c r="DL61" s="95"/>
      <c r="DM61" s="95"/>
      <c r="DN61" s="95"/>
      <c r="DO61" s="95"/>
      <c r="DP61" s="95"/>
      <c r="DQ61" s="95"/>
      <c r="DR61" s="95"/>
      <c r="DS61" s="95"/>
      <c r="DT61" s="95"/>
    </row>
    <row r="62" spans="105:235">
      <c r="DA62" s="95"/>
      <c r="DB62" s="95"/>
      <c r="DC62" s="95"/>
      <c r="DD62" s="95"/>
      <c r="DE62" s="95"/>
      <c r="DF62" s="95"/>
      <c r="DG62" s="95"/>
      <c r="DH62" s="95"/>
      <c r="DI62" s="95"/>
      <c r="DJ62" s="95"/>
      <c r="DK62" s="95"/>
      <c r="DL62" s="95"/>
      <c r="DM62" s="95"/>
      <c r="DN62" s="95"/>
      <c r="DO62" s="95"/>
      <c r="DP62" s="95"/>
      <c r="DQ62" s="95"/>
      <c r="DR62" s="95"/>
      <c r="DS62" s="95"/>
      <c r="DT62" s="95"/>
    </row>
    <row r="63" spans="105:235">
      <c r="DA63" s="95"/>
      <c r="DB63" s="95"/>
      <c r="DC63" s="95"/>
      <c r="DD63" s="95"/>
      <c r="DE63" s="95"/>
      <c r="DF63" s="95"/>
      <c r="DG63" s="95"/>
      <c r="DH63" s="95"/>
      <c r="DI63" s="95"/>
      <c r="DJ63" s="95"/>
      <c r="DK63" s="95"/>
      <c r="DL63" s="95"/>
      <c r="DM63" s="95"/>
      <c r="DN63" s="95"/>
      <c r="DO63" s="95"/>
      <c r="DP63" s="95"/>
      <c r="DQ63" s="95"/>
      <c r="DR63" s="95"/>
      <c r="DS63" s="95"/>
      <c r="DT63" s="95"/>
    </row>
    <row r="64" spans="105:235">
      <c r="DA64" s="95"/>
      <c r="DB64" s="95"/>
      <c r="DC64" s="95"/>
      <c r="DD64" s="95"/>
      <c r="DE64" s="95"/>
      <c r="DF64" s="95"/>
      <c r="DG64" s="95"/>
      <c r="DH64" s="95"/>
      <c r="DI64" s="95"/>
      <c r="DJ64" s="95"/>
      <c r="DK64" s="95"/>
      <c r="DL64" s="95"/>
      <c r="DM64" s="95"/>
      <c r="DN64" s="95"/>
      <c r="DO64" s="95"/>
      <c r="DP64" s="95"/>
      <c r="DQ64" s="95"/>
      <c r="DR64" s="95"/>
      <c r="DS64" s="95"/>
      <c r="DT64" s="95"/>
    </row>
    <row r="65" spans="105:124">
      <c r="DA65" s="95"/>
      <c r="DB65" s="95"/>
      <c r="DC65" s="95"/>
      <c r="DD65" s="95"/>
      <c r="DE65" s="95"/>
      <c r="DF65" s="95"/>
      <c r="DG65" s="95"/>
      <c r="DH65" s="95"/>
      <c r="DI65" s="95"/>
      <c r="DJ65" s="95"/>
      <c r="DK65" s="95"/>
      <c r="DL65" s="95"/>
      <c r="DM65" s="95"/>
      <c r="DN65" s="95"/>
      <c r="DO65" s="95"/>
      <c r="DP65" s="95"/>
      <c r="DQ65" s="95"/>
      <c r="DR65" s="95"/>
      <c r="DS65" s="95"/>
      <c r="DT65" s="95"/>
    </row>
    <row r="66" spans="105:124">
      <c r="DA66" s="95"/>
      <c r="DB66" s="95"/>
      <c r="DC66" s="95"/>
      <c r="DD66" s="95"/>
      <c r="DE66" s="95"/>
      <c r="DF66" s="95"/>
      <c r="DG66" s="95"/>
      <c r="DH66" s="95"/>
      <c r="DI66" s="95"/>
      <c r="DJ66" s="95"/>
      <c r="DK66" s="95"/>
      <c r="DL66" s="95"/>
      <c r="DM66" s="95"/>
      <c r="DN66" s="95"/>
      <c r="DO66" s="95"/>
      <c r="DP66" s="95"/>
      <c r="DQ66" s="95"/>
      <c r="DR66" s="95"/>
      <c r="DS66" s="95"/>
      <c r="DT66" s="95"/>
    </row>
  </sheetData>
  <sheetProtection algorithmName="SHA-512" hashValue="f2m0/bBxrVEhhtIiZoX2h7K2lMlES+KtryraCwwJ7V2/9IjfKGIEZQV10gEnLQxtzNCBm+FCBQNMR7IKgePgAw==" saltValue="ZJjyOXhayyKxt1aGwzPrRw==" spinCount="100000" sheet="1" objects="1" scenarios="1"/>
  <mergeCells count="522">
    <mergeCell ref="HF24:HG25"/>
    <mergeCell ref="GY26:GZ27"/>
    <mergeCell ref="HA26:HB27"/>
    <mergeCell ref="HD26:HE27"/>
    <mergeCell ref="HF26:HG27"/>
    <mergeCell ref="HI24:HJ25"/>
    <mergeCell ref="HI26:HJ27"/>
    <mergeCell ref="HI21:HJ22"/>
    <mergeCell ref="HF23:HG23"/>
    <mergeCell ref="HF21:HG21"/>
    <mergeCell ref="HF22:HG22"/>
    <mergeCell ref="FR6:FS6"/>
    <mergeCell ref="GJ15:GK15"/>
    <mergeCell ref="GJ16:GK16"/>
    <mergeCell ref="GJ23:GK23"/>
    <mergeCell ref="EQ16:ET16"/>
    <mergeCell ref="EV16:EY16"/>
    <mergeCell ref="DW17:DZ17"/>
    <mergeCell ref="EB17:EE17"/>
    <mergeCell ref="EG17:EJ17"/>
    <mergeCell ref="EL17:EO17"/>
    <mergeCell ref="EQ17:ET17"/>
    <mergeCell ref="EV17:EY17"/>
    <mergeCell ref="EG22:EJ22"/>
    <mergeCell ref="EL22:EO22"/>
    <mergeCell ref="EQ22:ET22"/>
    <mergeCell ref="EV22:EY22"/>
    <mergeCell ref="DW21:DZ21"/>
    <mergeCell ref="EB21:EE21"/>
    <mergeCell ref="EG21:EJ21"/>
    <mergeCell ref="EL21:EO21"/>
    <mergeCell ref="EQ21:ET21"/>
    <mergeCell ref="EV15:EY15"/>
    <mergeCell ref="DW20:DZ20"/>
    <mergeCell ref="EB20:EE20"/>
    <mergeCell ref="DV18:DV19"/>
    <mergeCell ref="DW16:DZ16"/>
    <mergeCell ref="EB16:EE16"/>
    <mergeCell ref="EG16:EJ16"/>
    <mergeCell ref="EL18:EO19"/>
    <mergeCell ref="EQ18:ET19"/>
    <mergeCell ref="EV18:EY19"/>
    <mergeCell ref="EG20:EJ20"/>
    <mergeCell ref="EL20:EO20"/>
    <mergeCell ref="EQ20:ET20"/>
    <mergeCell ref="EV20:EY20"/>
    <mergeCell ref="DW18:DZ19"/>
    <mergeCell ref="EB18:EE19"/>
    <mergeCell ref="EG18:EJ19"/>
    <mergeCell ref="DW24:DZ25"/>
    <mergeCell ref="EB24:EE25"/>
    <mergeCell ref="EG24:EJ25"/>
    <mergeCell ref="EL24:EO25"/>
    <mergeCell ref="EQ24:ET25"/>
    <mergeCell ref="EV24:EY25"/>
    <mergeCell ref="EP24:EP25"/>
    <mergeCell ref="EV23:EY23"/>
    <mergeCell ref="DW23:DZ23"/>
    <mergeCell ref="EB23:EE23"/>
    <mergeCell ref="EG23:EJ23"/>
    <mergeCell ref="EL23:EO23"/>
    <mergeCell ref="EQ23:ET23"/>
    <mergeCell ref="EU24:EU25"/>
    <mergeCell ref="EV21:EY21"/>
    <mergeCell ref="DW22:DZ22"/>
    <mergeCell ref="EB22:EE22"/>
    <mergeCell ref="DW38:DZ38"/>
    <mergeCell ref="EB38:EE38"/>
    <mergeCell ref="EG38:EJ38"/>
    <mergeCell ref="EL38:EO38"/>
    <mergeCell ref="EQ38:ET38"/>
    <mergeCell ref="EV38:EY38"/>
    <mergeCell ref="EV36:EY36"/>
    <mergeCell ref="DW37:DZ37"/>
    <mergeCell ref="EB37:EE37"/>
    <mergeCell ref="EG37:EJ37"/>
    <mergeCell ref="EL37:EO37"/>
    <mergeCell ref="EQ37:ET37"/>
    <mergeCell ref="EV37:EY37"/>
    <mergeCell ref="DW36:DZ36"/>
    <mergeCell ref="EB36:EE36"/>
    <mergeCell ref="EG36:EJ36"/>
    <mergeCell ref="EL36:EO36"/>
    <mergeCell ref="EQ36:ET36"/>
    <mergeCell ref="EV34:EY34"/>
    <mergeCell ref="DW35:DZ35"/>
    <mergeCell ref="EB35:EE35"/>
    <mergeCell ref="EG35:EJ35"/>
    <mergeCell ref="EL35:EO35"/>
    <mergeCell ref="EQ35:ET35"/>
    <mergeCell ref="EV35:EY35"/>
    <mergeCell ref="DW34:DZ34"/>
    <mergeCell ref="EB34:EE34"/>
    <mergeCell ref="EG34:EJ34"/>
    <mergeCell ref="EL34:EO34"/>
    <mergeCell ref="EQ34:ET34"/>
    <mergeCell ref="EV32:EY32"/>
    <mergeCell ref="DW33:DZ33"/>
    <mergeCell ref="EB33:EE33"/>
    <mergeCell ref="EG33:EJ33"/>
    <mergeCell ref="EL33:EO33"/>
    <mergeCell ref="EQ33:ET33"/>
    <mergeCell ref="EV33:EY33"/>
    <mergeCell ref="DW32:DZ32"/>
    <mergeCell ref="EB32:EE32"/>
    <mergeCell ref="EG32:EJ32"/>
    <mergeCell ref="EL32:EO32"/>
    <mergeCell ref="EQ32:ET32"/>
    <mergeCell ref="EV30:EY30"/>
    <mergeCell ref="DW31:DZ31"/>
    <mergeCell ref="EB31:EE31"/>
    <mergeCell ref="EG31:EJ31"/>
    <mergeCell ref="EL31:EO31"/>
    <mergeCell ref="EQ31:ET31"/>
    <mergeCell ref="EV31:EY31"/>
    <mergeCell ref="DW30:DZ30"/>
    <mergeCell ref="EB30:EE30"/>
    <mergeCell ref="EG30:EJ30"/>
    <mergeCell ref="EL30:EO30"/>
    <mergeCell ref="EQ30:ET30"/>
    <mergeCell ref="DW29:DZ29"/>
    <mergeCell ref="EB29:EE29"/>
    <mergeCell ref="EG29:EJ29"/>
    <mergeCell ref="EL29:EO29"/>
    <mergeCell ref="EQ29:ET29"/>
    <mergeCell ref="EV29:EY29"/>
    <mergeCell ref="DW26:DZ28"/>
    <mergeCell ref="EB26:EE28"/>
    <mergeCell ref="EG26:EJ28"/>
    <mergeCell ref="EL26:EO28"/>
    <mergeCell ref="EQ26:ET28"/>
    <mergeCell ref="EV26:EY28"/>
    <mergeCell ref="EB15:EE15"/>
    <mergeCell ref="EG15:EJ15"/>
    <mergeCell ref="EL15:EO15"/>
    <mergeCell ref="EQ15:ET15"/>
    <mergeCell ref="EL16:EO16"/>
    <mergeCell ref="DW15:DZ15"/>
    <mergeCell ref="EV10:EY10"/>
    <mergeCell ref="DW14:DZ14"/>
    <mergeCell ref="EB14:EE14"/>
    <mergeCell ref="EG14:EJ14"/>
    <mergeCell ref="EL14:EO14"/>
    <mergeCell ref="EQ14:ET14"/>
    <mergeCell ref="EV14:EY14"/>
    <mergeCell ref="DW11:DZ13"/>
    <mergeCell ref="EB11:EE13"/>
    <mergeCell ref="EG11:EJ13"/>
    <mergeCell ref="EL11:EO13"/>
    <mergeCell ref="EQ11:ET13"/>
    <mergeCell ref="EV11:EY13"/>
    <mergeCell ref="DW10:DZ10"/>
    <mergeCell ref="EB10:EE10"/>
    <mergeCell ref="EG10:EJ10"/>
    <mergeCell ref="EL10:EO10"/>
    <mergeCell ref="EQ10:ET10"/>
    <mergeCell ref="EU8:EY8"/>
    <mergeCell ref="DW9:DZ9"/>
    <mergeCell ref="EB9:EE9"/>
    <mergeCell ref="EG9:EJ9"/>
    <mergeCell ref="EL9:EO9"/>
    <mergeCell ref="EQ9:ET9"/>
    <mergeCell ref="EV9:EY9"/>
    <mergeCell ref="DV8:DZ8"/>
    <mergeCell ref="EA8:EE8"/>
    <mergeCell ref="EF8:EJ8"/>
    <mergeCell ref="EK8:EO8"/>
    <mergeCell ref="EP8:ET8"/>
    <mergeCell ref="CP8:CZ8"/>
    <mergeCell ref="DA8:DT8"/>
    <mergeCell ref="BW46:BY47"/>
    <mergeCell ref="DN11:DO11"/>
    <mergeCell ref="CT16:CZ17"/>
    <mergeCell ref="CT18:CZ19"/>
    <mergeCell ref="CQ18:CS20"/>
    <mergeCell ref="CQ24:CZ25"/>
    <mergeCell ref="CQ26:CZ28"/>
    <mergeCell ref="CB46:CD47"/>
    <mergeCell ref="CE46:CG47"/>
    <mergeCell ref="CH46:CJ47"/>
    <mergeCell ref="CK46:CM47"/>
    <mergeCell ref="CB43:CD43"/>
    <mergeCell ref="CE43:CG43"/>
    <mergeCell ref="BZ45:CA48"/>
    <mergeCell ref="BZ40:CA40"/>
    <mergeCell ref="CB40:CD40"/>
    <mergeCell ref="CB42:CD42"/>
    <mergeCell ref="BV39:BY39"/>
    <mergeCell ref="BV40:BY40"/>
    <mergeCell ref="BZ42:CA42"/>
    <mergeCell ref="BZ43:CA43"/>
    <mergeCell ref="CB41:CD41"/>
    <mergeCell ref="BQ42:BR42"/>
    <mergeCell ref="BQ44:BR44"/>
    <mergeCell ref="BP39:BU39"/>
    <mergeCell ref="BP41:BU41"/>
    <mergeCell ref="BP43:BU43"/>
    <mergeCell ref="DF9:DG9"/>
    <mergeCell ref="DD10:DE10"/>
    <mergeCell ref="DB10:DC10"/>
    <mergeCell ref="BK34:BM34"/>
    <mergeCell ref="BX33:CM33"/>
    <mergeCell ref="BT34:BV34"/>
    <mergeCell ref="BR33:BW33"/>
    <mergeCell ref="BZ34:CB34"/>
    <mergeCell ref="BZ44:CA44"/>
    <mergeCell ref="CH43:CJ43"/>
    <mergeCell ref="CK43:CM43"/>
    <mergeCell ref="CE40:CG40"/>
    <mergeCell ref="CH40:CJ40"/>
    <mergeCell ref="CK40:CM40"/>
    <mergeCell ref="CE41:CG41"/>
    <mergeCell ref="CH41:CJ41"/>
    <mergeCell ref="CK41:CM41"/>
    <mergeCell ref="BW41:BY42"/>
    <mergeCell ref="BW43:BY44"/>
    <mergeCell ref="CE42:CG42"/>
    <mergeCell ref="CH42:CJ42"/>
    <mergeCell ref="CK42:CM42"/>
    <mergeCell ref="CB44:CD44"/>
    <mergeCell ref="CE44:CG44"/>
    <mergeCell ref="CH44:CJ44"/>
    <mergeCell ref="CK44:CM44"/>
    <mergeCell ref="BZ41:CA41"/>
    <mergeCell ref="BU14:BZ14"/>
    <mergeCell ref="CA20:CF20"/>
    <mergeCell ref="CA11:CF11"/>
    <mergeCell ref="CA12:CF12"/>
    <mergeCell ref="CA13:CF13"/>
    <mergeCell ref="CA14:CF14"/>
    <mergeCell ref="BN9:BZ10"/>
    <mergeCell ref="CA9:CL9"/>
    <mergeCell ref="CA10:CL10"/>
    <mergeCell ref="BR12:BT12"/>
    <mergeCell ref="BR13:BT13"/>
    <mergeCell ref="BU12:BZ12"/>
    <mergeCell ref="BU13:BZ13"/>
    <mergeCell ref="CG11:CL11"/>
    <mergeCell ref="CG12:CL12"/>
    <mergeCell ref="BN12:BQ12"/>
    <mergeCell ref="BK33:BQ33"/>
    <mergeCell ref="AY16:AZ16"/>
    <mergeCell ref="AX17:AZ17"/>
    <mergeCell ref="AH21:AJ21"/>
    <mergeCell ref="AL21:BH21"/>
    <mergeCell ref="AH23:AJ24"/>
    <mergeCell ref="CG20:CL20"/>
    <mergeCell ref="CG25:CG26"/>
    <mergeCell ref="CI25:CK26"/>
    <mergeCell ref="BK25:BM25"/>
    <mergeCell ref="BK26:BM26"/>
    <mergeCell ref="CI21:CK21"/>
    <mergeCell ref="CC24:CE24"/>
    <mergeCell ref="CI24:CK24"/>
    <mergeCell ref="CA22:CF22"/>
    <mergeCell ref="CA23:CF23"/>
    <mergeCell ref="CG22:CL22"/>
    <mergeCell ref="CG23:CL23"/>
    <mergeCell ref="BN17:BQ17"/>
    <mergeCell ref="BV17:BY17"/>
    <mergeCell ref="BN21:BQ22"/>
    <mergeCell ref="BV24:BY24"/>
    <mergeCell ref="CC25:CE26"/>
    <mergeCell ref="AW5:AX5"/>
    <mergeCell ref="BF5:BG5"/>
    <mergeCell ref="AY2:AZ2"/>
    <mergeCell ref="AW3:AX3"/>
    <mergeCell ref="BC3:BD3"/>
    <mergeCell ref="BC4:BD4"/>
    <mergeCell ref="AY6:BA6"/>
    <mergeCell ref="AY7:AZ8"/>
    <mergeCell ref="BA7:BA8"/>
    <mergeCell ref="HC11:HE12"/>
    <mergeCell ref="HH11:HJ12"/>
    <mergeCell ref="GG11:GH12"/>
    <mergeCell ref="GL11:GM12"/>
    <mergeCell ref="GQ11:GR12"/>
    <mergeCell ref="GV11:GW12"/>
    <mergeCell ref="HA11:HB12"/>
    <mergeCell ref="HF11:HG12"/>
    <mergeCell ref="G36:L37"/>
    <mergeCell ref="R36:Y37"/>
    <mergeCell ref="AX11:AY11"/>
    <mergeCell ref="AY15:AZ15"/>
    <mergeCell ref="AV13:BA14"/>
    <mergeCell ref="BB13:BB14"/>
    <mergeCell ref="BC13:BC14"/>
    <mergeCell ref="AH25:AJ27"/>
    <mergeCell ref="AH28:AJ29"/>
    <mergeCell ref="AG30:AK33"/>
    <mergeCell ref="AH22:AJ22"/>
    <mergeCell ref="CA16:CF16"/>
    <mergeCell ref="CA19:CF19"/>
    <mergeCell ref="BR15:BT19"/>
    <mergeCell ref="BU15:BU16"/>
    <mergeCell ref="CC21:CE21"/>
    <mergeCell ref="HA10:HE10"/>
    <mergeCell ref="HF10:HJ10"/>
    <mergeCell ref="FA10:FN12"/>
    <mergeCell ref="FO10:GE12"/>
    <mergeCell ref="FG17:FN18"/>
    <mergeCell ref="HA13:HB13"/>
    <mergeCell ref="HD13:HE13"/>
    <mergeCell ref="HF13:HG13"/>
    <mergeCell ref="HI13:HJ13"/>
    <mergeCell ref="HA14:HB14"/>
    <mergeCell ref="HD14:HE14"/>
    <mergeCell ref="HF14:HG14"/>
    <mergeCell ref="HI14:HJ14"/>
    <mergeCell ref="GQ15:GR15"/>
    <mergeCell ref="GQ16:GR16"/>
    <mergeCell ref="GQ17:GR18"/>
    <mergeCell ref="GS17:GU18"/>
    <mergeCell ref="GV15:GW15"/>
    <mergeCell ref="GV16:GW16"/>
    <mergeCell ref="GV17:GW18"/>
    <mergeCell ref="GI11:GK12"/>
    <mergeCell ref="GN11:GP12"/>
    <mergeCell ref="GS11:GU12"/>
    <mergeCell ref="GX11:GZ12"/>
    <mergeCell ref="FD19:FF23"/>
    <mergeCell ref="FD13:FF16"/>
    <mergeCell ref="FA13:FC27"/>
    <mergeCell ref="FA30:FN30"/>
    <mergeCell ref="FO30:GE30"/>
    <mergeCell ref="GG10:GK10"/>
    <mergeCell ref="GL10:GP10"/>
    <mergeCell ref="GQ10:GU10"/>
    <mergeCell ref="GV10:GZ10"/>
    <mergeCell ref="GL21:GM22"/>
    <mergeCell ref="GN21:GP22"/>
    <mergeCell ref="GL24:GM25"/>
    <mergeCell ref="GN24:GP25"/>
    <mergeCell ref="GL26:GM27"/>
    <mergeCell ref="GN26:GP27"/>
    <mergeCell ref="GL23:GM23"/>
    <mergeCell ref="GG15:GH15"/>
    <mergeCell ref="GG16:GH16"/>
    <mergeCell ref="GG17:GH18"/>
    <mergeCell ref="GG19:GH20"/>
    <mergeCell ref="GG21:GH22"/>
    <mergeCell ref="GQ19:GR20"/>
    <mergeCell ref="GT19:GU20"/>
    <mergeCell ref="GY24:GZ25"/>
    <mergeCell ref="FG31:FN32"/>
    <mergeCell ref="FG33:FN34"/>
    <mergeCell ref="FG35:FN36"/>
    <mergeCell ref="FG37:FN38"/>
    <mergeCell ref="FG39:FN40"/>
    <mergeCell ref="FD31:FF36"/>
    <mergeCell ref="FD37:FF40"/>
    <mergeCell ref="FA31:FC40"/>
    <mergeCell ref="FJ24:FN25"/>
    <mergeCell ref="FJ26:FN27"/>
    <mergeCell ref="FG24:FI27"/>
    <mergeCell ref="FD24:FF27"/>
    <mergeCell ref="GV13:GW13"/>
    <mergeCell ref="GY13:GZ13"/>
    <mergeCell ref="GL14:GM14"/>
    <mergeCell ref="GO14:GP14"/>
    <mergeCell ref="GQ14:GR14"/>
    <mergeCell ref="GT14:GU14"/>
    <mergeCell ref="GV14:GW14"/>
    <mergeCell ref="GY14:GZ14"/>
    <mergeCell ref="GG14:GH14"/>
    <mergeCell ref="GJ14:GK14"/>
    <mergeCell ref="GS26:GU27"/>
    <mergeCell ref="GI26:GI27"/>
    <mergeCell ref="GJ26:GK27"/>
    <mergeCell ref="GG26:GH27"/>
    <mergeCell ref="FO39:GE40"/>
    <mergeCell ref="GG13:GH13"/>
    <mergeCell ref="GJ13:GK13"/>
    <mergeCell ref="GL13:GM13"/>
    <mergeCell ref="GQ13:GR13"/>
    <mergeCell ref="GT13:GU13"/>
    <mergeCell ref="GO13:GP13"/>
    <mergeCell ref="GL15:GM15"/>
    <mergeCell ref="GL16:GM16"/>
    <mergeCell ref="GL17:GM18"/>
    <mergeCell ref="GN17:GP18"/>
    <mergeCell ref="GL19:GM20"/>
    <mergeCell ref="FO21:GE22"/>
    <mergeCell ref="GN19:GP20"/>
    <mergeCell ref="GT29:GU29"/>
    <mergeCell ref="GT15:GU15"/>
    <mergeCell ref="GJ17:GK18"/>
    <mergeCell ref="HA16:HB16"/>
    <mergeCell ref="HA17:HB18"/>
    <mergeCell ref="HC17:HE18"/>
    <mergeCell ref="HA19:HB20"/>
    <mergeCell ref="HC19:HE20"/>
    <mergeCell ref="HA21:HB22"/>
    <mergeCell ref="HC21:HE22"/>
    <mergeCell ref="HA23:HB23"/>
    <mergeCell ref="GQ24:GR25"/>
    <mergeCell ref="GS24:GU25"/>
    <mergeCell ref="GY15:GZ15"/>
    <mergeCell ref="HD15:HE15"/>
    <mergeCell ref="HI15:HJ15"/>
    <mergeCell ref="GT16:GU16"/>
    <mergeCell ref="HI16:HJ16"/>
    <mergeCell ref="GY17:GZ18"/>
    <mergeCell ref="GV24:GW24"/>
    <mergeCell ref="GV25:GW25"/>
    <mergeCell ref="HD23:HE23"/>
    <mergeCell ref="HI23:HJ23"/>
    <mergeCell ref="GY23:GZ23"/>
    <mergeCell ref="HA24:HB25"/>
    <mergeCell ref="GV19:GW20"/>
    <mergeCell ref="GX19:GZ20"/>
    <mergeCell ref="GV21:GW22"/>
    <mergeCell ref="GX21:GZ22"/>
    <mergeCell ref="GV23:GW23"/>
    <mergeCell ref="HF15:HG15"/>
    <mergeCell ref="HF16:HG16"/>
    <mergeCell ref="HF17:HG18"/>
    <mergeCell ref="HH17:HJ18"/>
    <mergeCell ref="HF19:HG20"/>
    <mergeCell ref="HH19:HJ20"/>
    <mergeCell ref="HA15:HB15"/>
    <mergeCell ref="HF30:HJ30"/>
    <mergeCell ref="GG28:GH28"/>
    <mergeCell ref="GJ28:GK28"/>
    <mergeCell ref="GL28:GM28"/>
    <mergeCell ref="GO28:GP28"/>
    <mergeCell ref="GQ28:GR28"/>
    <mergeCell ref="GT28:GU28"/>
    <mergeCell ref="GV28:GW28"/>
    <mergeCell ref="GY28:GZ28"/>
    <mergeCell ref="HA28:HB28"/>
    <mergeCell ref="GJ29:GK29"/>
    <mergeCell ref="HF29:HG29"/>
    <mergeCell ref="HF28:HG28"/>
    <mergeCell ref="HI28:HJ28"/>
    <mergeCell ref="HF31:HF32"/>
    <mergeCell ref="HG31:HJ32"/>
    <mergeCell ref="GG33:GG34"/>
    <mergeCell ref="GH33:GK34"/>
    <mergeCell ref="GL33:GL34"/>
    <mergeCell ref="GM33:GP34"/>
    <mergeCell ref="GQ33:GQ34"/>
    <mergeCell ref="GR33:GU34"/>
    <mergeCell ref="GV33:GV34"/>
    <mergeCell ref="GW33:GZ34"/>
    <mergeCell ref="HA33:HA34"/>
    <mergeCell ref="HB33:HE34"/>
    <mergeCell ref="HF33:HF34"/>
    <mergeCell ref="HG33:HJ34"/>
    <mergeCell ref="GH31:GK32"/>
    <mergeCell ref="GG31:GG32"/>
    <mergeCell ref="GL31:GL32"/>
    <mergeCell ref="GM31:GP32"/>
    <mergeCell ref="GQ31:GQ32"/>
    <mergeCell ref="GR31:GU32"/>
    <mergeCell ref="GV31:GV32"/>
    <mergeCell ref="GW31:GZ32"/>
    <mergeCell ref="HA31:HA32"/>
    <mergeCell ref="HF35:HF36"/>
    <mergeCell ref="HG35:HJ36"/>
    <mergeCell ref="GG37:GG38"/>
    <mergeCell ref="GH37:GK38"/>
    <mergeCell ref="GL37:GL38"/>
    <mergeCell ref="GM37:GP38"/>
    <mergeCell ref="GQ37:GQ38"/>
    <mergeCell ref="GR37:GU38"/>
    <mergeCell ref="GV37:GV38"/>
    <mergeCell ref="GW37:GZ38"/>
    <mergeCell ref="HA37:HA38"/>
    <mergeCell ref="HB37:HE38"/>
    <mergeCell ref="HF37:HF38"/>
    <mergeCell ref="HG37:HJ38"/>
    <mergeCell ref="GG35:GG36"/>
    <mergeCell ref="GH35:GK36"/>
    <mergeCell ref="GL35:GL36"/>
    <mergeCell ref="GM35:GP36"/>
    <mergeCell ref="GQ35:GQ36"/>
    <mergeCell ref="GR35:GU36"/>
    <mergeCell ref="GV35:GV36"/>
    <mergeCell ref="GW35:GZ36"/>
    <mergeCell ref="HA35:HA36"/>
    <mergeCell ref="HF39:HF40"/>
    <mergeCell ref="HG39:HJ40"/>
    <mergeCell ref="GH41:GK41"/>
    <mergeCell ref="GM41:GP41"/>
    <mergeCell ref="GR41:GU41"/>
    <mergeCell ref="GW41:GZ41"/>
    <mergeCell ref="HB41:HE41"/>
    <mergeCell ref="HG41:HJ41"/>
    <mergeCell ref="GG39:GG40"/>
    <mergeCell ref="GH39:GK40"/>
    <mergeCell ref="GL39:GL40"/>
    <mergeCell ref="GM39:GP40"/>
    <mergeCell ref="GQ39:GQ40"/>
    <mergeCell ref="GR39:GU40"/>
    <mergeCell ref="GV39:GV40"/>
    <mergeCell ref="GW39:GZ40"/>
    <mergeCell ref="HA39:HA40"/>
    <mergeCell ref="GI17:GI18"/>
    <mergeCell ref="GI19:GI20"/>
    <mergeCell ref="GJ19:GK20"/>
    <mergeCell ref="GI21:GI22"/>
    <mergeCell ref="GJ21:GK22"/>
    <mergeCell ref="GI24:GI25"/>
    <mergeCell ref="GJ24:GK25"/>
    <mergeCell ref="HB39:HE40"/>
    <mergeCell ref="HB35:HE36"/>
    <mergeCell ref="HB31:HE32"/>
    <mergeCell ref="HD28:HE28"/>
    <mergeCell ref="HD24:HE25"/>
    <mergeCell ref="GG30:GK30"/>
    <mergeCell ref="GL30:GP30"/>
    <mergeCell ref="GQ30:GU30"/>
    <mergeCell ref="GV30:GZ30"/>
    <mergeCell ref="HA30:HE30"/>
    <mergeCell ref="GG23:GH23"/>
    <mergeCell ref="GG24:GH25"/>
    <mergeCell ref="GV26:GW27"/>
    <mergeCell ref="GQ21:GR22"/>
    <mergeCell ref="GS21:GU22"/>
    <mergeCell ref="GQ23:GR23"/>
    <mergeCell ref="GQ26:GR27"/>
  </mergeCells>
  <phoneticPr fontId="21"/>
  <pageMargins left="0.51138889789581299" right="0.31486111879348755" top="0.74750000238418579" bottom="0.74750000238418579" header="0.31486111879348755" footer="0.31486111879348755"/>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シート3"/>
  <dimension ref="A1:DG80"/>
  <sheetViews>
    <sheetView showGridLines="0" showRowColHeaders="0" zoomScaleNormal="100" zoomScaleSheetLayoutView="75" workbookViewId="0">
      <selection activeCell="T52" sqref="T52"/>
    </sheetView>
  </sheetViews>
  <sheetFormatPr defaultColWidth="9" defaultRowHeight="12"/>
  <cols>
    <col min="1" max="22" width="2.375" style="159" customWidth="1"/>
    <col min="23" max="54" width="2.375" style="95" customWidth="1"/>
    <col min="55" max="55" width="2.125" style="95" customWidth="1"/>
    <col min="56" max="56" width="0.875" style="95" customWidth="1"/>
    <col min="57" max="115" width="2.75" style="95" customWidth="1"/>
    <col min="116" max="16384" width="9" style="95"/>
  </cols>
  <sheetData>
    <row r="1" spans="1:111" ht="12.6" customHeight="1">
      <c r="A1" s="40" t="s">
        <v>265</v>
      </c>
      <c r="B1" s="157"/>
      <c r="C1" s="157"/>
      <c r="D1" s="169" t="s">
        <v>22</v>
      </c>
      <c r="E1" s="157"/>
      <c r="F1" s="157"/>
      <c r="G1" s="157"/>
      <c r="H1" s="157"/>
      <c r="I1" s="157"/>
      <c r="J1" s="157"/>
      <c r="K1" s="157"/>
      <c r="L1" s="157"/>
      <c r="M1" s="157"/>
      <c r="N1" s="157"/>
      <c r="O1" s="157"/>
      <c r="P1" s="157"/>
      <c r="Q1" s="157"/>
      <c r="R1" s="157"/>
      <c r="S1" s="157"/>
      <c r="T1" s="157"/>
      <c r="U1" s="157"/>
      <c r="V1" s="157"/>
      <c r="W1" s="157"/>
      <c r="X1" s="157"/>
      <c r="Y1" s="157"/>
      <c r="Z1" s="157"/>
      <c r="AA1" s="157"/>
      <c r="BE1" s="95" t="s">
        <v>360</v>
      </c>
      <c r="BH1" s="82" t="s">
        <v>237</v>
      </c>
    </row>
    <row r="2" spans="1:111" ht="12.6" customHeight="1">
      <c r="A2" s="163"/>
      <c r="B2" s="163" t="s">
        <v>184</v>
      </c>
      <c r="C2" s="163"/>
      <c r="D2" s="163"/>
      <c r="E2" s="163"/>
      <c r="F2" s="163"/>
      <c r="G2" s="163"/>
      <c r="H2" s="163"/>
      <c r="I2" s="163"/>
      <c r="J2" s="163"/>
      <c r="K2" s="163"/>
      <c r="L2" s="163"/>
      <c r="M2" s="163"/>
      <c r="N2" s="163"/>
      <c r="O2" s="163"/>
      <c r="P2" s="163"/>
      <c r="Q2" s="163"/>
      <c r="R2" s="163"/>
      <c r="S2" s="163"/>
      <c r="T2" s="163"/>
      <c r="U2" s="163"/>
      <c r="V2" s="163"/>
      <c r="W2" s="163"/>
      <c r="X2" s="163"/>
      <c r="Y2" s="163"/>
      <c r="Z2" s="163"/>
      <c r="AA2" s="169"/>
      <c r="AB2" s="82"/>
      <c r="AC2" s="82"/>
      <c r="AD2" s="82"/>
      <c r="AE2" s="82"/>
      <c r="AF2" s="82"/>
      <c r="AG2" s="82"/>
      <c r="AH2" s="82"/>
      <c r="AI2" s="82"/>
      <c r="AJ2" s="82"/>
      <c r="AK2" s="82"/>
      <c r="AL2" s="82"/>
      <c r="AM2" s="82"/>
      <c r="AN2" s="82"/>
      <c r="AO2" s="82"/>
      <c r="AQ2" s="82"/>
      <c r="AR2" s="82"/>
      <c r="AS2" s="82" t="s">
        <v>181</v>
      </c>
      <c r="AU2" s="82"/>
      <c r="AV2" s="82"/>
      <c r="AW2" s="82"/>
      <c r="AX2" s="82"/>
      <c r="AY2" s="82"/>
      <c r="BE2" s="168" t="s">
        <v>21</v>
      </c>
    </row>
    <row r="3" spans="1:111" ht="12.6" customHeight="1">
      <c r="A3" s="169" t="s">
        <v>270</v>
      </c>
      <c r="B3" s="169"/>
      <c r="C3" s="169"/>
      <c r="D3" s="169"/>
      <c r="E3" s="163"/>
      <c r="F3" s="163"/>
      <c r="G3" s="163"/>
      <c r="H3" s="163"/>
      <c r="I3" s="170"/>
      <c r="J3" s="170"/>
      <c r="K3" s="170"/>
      <c r="L3" s="170"/>
      <c r="M3" s="170"/>
      <c r="N3" s="170"/>
      <c r="O3" s="170"/>
      <c r="P3" s="170"/>
      <c r="Q3" s="170"/>
      <c r="R3" s="170"/>
      <c r="S3" s="170"/>
      <c r="T3" s="170"/>
      <c r="U3" s="170"/>
      <c r="V3" s="170"/>
      <c r="W3" s="170"/>
      <c r="X3" s="170"/>
      <c r="Y3" s="170"/>
      <c r="Z3" s="170"/>
      <c r="AA3" s="169"/>
      <c r="AB3" s="82"/>
      <c r="AC3" s="82"/>
      <c r="AD3" s="82"/>
      <c r="AE3" s="82"/>
      <c r="AF3" s="82"/>
      <c r="AG3" s="82"/>
      <c r="AH3" s="82"/>
      <c r="AI3" s="82"/>
      <c r="AJ3" s="82"/>
      <c r="AK3" s="82"/>
      <c r="AL3" s="82"/>
      <c r="AM3" s="82"/>
      <c r="AN3" s="82"/>
      <c r="AO3" s="82"/>
      <c r="AP3" s="82"/>
      <c r="AQ3" s="82"/>
      <c r="AR3" s="82"/>
      <c r="AS3" s="82"/>
      <c r="AT3" s="82"/>
      <c r="AU3" s="82"/>
      <c r="AV3" s="82"/>
      <c r="AW3" s="82"/>
      <c r="AX3" s="82"/>
      <c r="AY3" s="82"/>
      <c r="BE3" s="168" t="s">
        <v>15</v>
      </c>
    </row>
    <row r="4" spans="1:111" ht="12.6" customHeight="1">
      <c r="A4" s="169" t="s">
        <v>240</v>
      </c>
      <c r="B4" s="169"/>
      <c r="C4" s="169"/>
      <c r="D4" s="169"/>
      <c r="E4" s="170"/>
      <c r="F4" s="170"/>
      <c r="G4" s="170"/>
      <c r="H4" s="170"/>
      <c r="I4" s="170"/>
      <c r="J4" s="163"/>
      <c r="K4" s="88"/>
      <c r="L4" s="163"/>
      <c r="M4" s="170"/>
      <c r="N4" s="170"/>
      <c r="O4" s="170"/>
      <c r="P4" s="170"/>
      <c r="Q4" s="170"/>
      <c r="R4" s="163"/>
      <c r="S4" s="170"/>
      <c r="T4" s="170"/>
      <c r="U4" s="170"/>
      <c r="V4" s="170"/>
      <c r="W4" s="170"/>
      <c r="X4" s="170"/>
      <c r="Y4" s="170"/>
      <c r="Z4" s="170"/>
      <c r="AA4" s="169"/>
      <c r="AB4" s="82"/>
      <c r="AC4" s="82"/>
      <c r="AD4" s="82"/>
      <c r="AE4" s="82"/>
      <c r="AF4" s="82"/>
      <c r="AG4" s="82"/>
      <c r="AH4" s="82"/>
      <c r="AI4" s="82"/>
      <c r="AJ4" s="82"/>
      <c r="AK4" s="82"/>
      <c r="AL4" s="82"/>
      <c r="AM4" s="82"/>
      <c r="AN4" s="82"/>
      <c r="AO4" s="82"/>
      <c r="AP4" s="82"/>
      <c r="AQ4" s="82"/>
      <c r="AR4" s="82"/>
      <c r="AS4" s="82"/>
      <c r="AT4" s="82"/>
      <c r="AU4" s="82"/>
      <c r="AV4" s="82"/>
      <c r="AW4" s="82"/>
      <c r="AX4" s="82"/>
      <c r="AY4" s="82"/>
      <c r="BE4" s="209"/>
      <c r="BF4" s="210"/>
      <c r="BG4" s="211"/>
      <c r="BH4" s="776" t="s">
        <v>266</v>
      </c>
      <c r="BI4" s="777"/>
      <c r="BJ4" s="778"/>
      <c r="BK4" s="835" t="s">
        <v>203</v>
      </c>
      <c r="BL4" s="471"/>
      <c r="BM4" s="471"/>
      <c r="BN4" s="471"/>
      <c r="BO4" s="471"/>
      <c r="BP4" s="471"/>
      <c r="BQ4" s="471"/>
      <c r="BR4" s="471"/>
      <c r="BS4" s="471"/>
      <c r="BT4" s="471"/>
      <c r="BU4" s="471"/>
      <c r="BV4" s="471"/>
      <c r="BW4" s="471"/>
      <c r="BX4" s="471"/>
      <c r="BY4" s="471"/>
      <c r="BZ4" s="471"/>
      <c r="CA4" s="471"/>
      <c r="CB4" s="471"/>
      <c r="CC4" s="836"/>
      <c r="CD4" s="776" t="s">
        <v>334</v>
      </c>
      <c r="CE4" s="777"/>
      <c r="CF4" s="777"/>
      <c r="CG4" s="778"/>
      <c r="CH4" s="776" t="s">
        <v>296</v>
      </c>
      <c r="CI4" s="777"/>
      <c r="CJ4" s="777"/>
      <c r="CK4" s="778"/>
      <c r="CL4" s="82"/>
      <c r="CM4" s="82"/>
      <c r="CN4" s="82"/>
      <c r="CO4" s="82"/>
      <c r="CP4" s="82"/>
      <c r="CQ4" s="82"/>
      <c r="CR4" s="82"/>
      <c r="CS4" s="82"/>
    </row>
    <row r="5" spans="1:111" ht="12.6" customHeight="1">
      <c r="A5" s="171" t="s">
        <v>39</v>
      </c>
      <c r="B5" s="171"/>
      <c r="C5" s="171"/>
      <c r="D5" s="171"/>
      <c r="E5" s="165"/>
      <c r="F5" s="165">
        <v>70</v>
      </c>
      <c r="G5" s="165" t="s">
        <v>60</v>
      </c>
      <c r="H5" s="165"/>
      <c r="I5" s="172"/>
      <c r="J5" s="165"/>
      <c r="K5" s="165"/>
      <c r="L5" s="165">
        <v>50</v>
      </c>
      <c r="M5" s="165" t="s">
        <v>295</v>
      </c>
      <c r="N5" s="165"/>
      <c r="Q5" s="165"/>
      <c r="R5" s="165"/>
      <c r="S5" s="165"/>
      <c r="T5" s="165"/>
      <c r="U5" s="173"/>
      <c r="V5" s="173"/>
      <c r="W5" s="173"/>
      <c r="X5" s="173"/>
      <c r="Y5" s="173"/>
      <c r="Z5" s="173"/>
      <c r="AA5" s="169"/>
      <c r="AB5" s="82"/>
      <c r="AC5" s="82"/>
      <c r="AD5" s="82"/>
      <c r="AE5" s="82"/>
      <c r="AF5" s="82"/>
      <c r="AG5" s="82"/>
      <c r="AH5" s="82"/>
      <c r="AI5" s="82"/>
      <c r="AJ5" s="82"/>
      <c r="AK5" s="82"/>
      <c r="AL5" s="82"/>
      <c r="AM5" s="82"/>
      <c r="AN5" s="82"/>
      <c r="AO5" s="82"/>
      <c r="AP5" s="82"/>
      <c r="AQ5" s="82"/>
      <c r="AR5" s="82"/>
      <c r="AS5" s="82"/>
      <c r="AT5" s="82"/>
      <c r="AU5" s="82"/>
      <c r="AV5" s="82"/>
      <c r="AW5" s="82"/>
      <c r="AX5" s="82"/>
      <c r="AY5" s="82"/>
      <c r="BE5" s="215"/>
      <c r="BF5" s="163"/>
      <c r="BG5" s="216"/>
      <c r="BH5" s="408"/>
      <c r="BI5" s="401"/>
      <c r="BJ5" s="402"/>
      <c r="BK5" s="776" t="s">
        <v>279</v>
      </c>
      <c r="BL5" s="777"/>
      <c r="BM5" s="778"/>
      <c r="BN5" s="776" t="s">
        <v>293</v>
      </c>
      <c r="BO5" s="777"/>
      <c r="BP5" s="777"/>
      <c r="BQ5" s="778"/>
      <c r="BR5" s="835" t="s">
        <v>242</v>
      </c>
      <c r="BS5" s="471"/>
      <c r="BT5" s="471"/>
      <c r="BU5" s="471"/>
      <c r="BV5" s="471"/>
      <c r="BW5" s="471"/>
      <c r="BX5" s="471"/>
      <c r="BY5" s="471"/>
      <c r="BZ5" s="471"/>
      <c r="CA5" s="471"/>
      <c r="CB5" s="471"/>
      <c r="CC5" s="836"/>
      <c r="CD5" s="408" t="s">
        <v>348</v>
      </c>
      <c r="CE5" s="401"/>
      <c r="CF5" s="401"/>
      <c r="CG5" s="402"/>
      <c r="CH5" s="408" t="s">
        <v>281</v>
      </c>
      <c r="CI5" s="401"/>
      <c r="CJ5" s="401"/>
      <c r="CK5" s="402"/>
      <c r="CL5" s="82"/>
      <c r="CM5" s="82"/>
      <c r="CN5" s="82"/>
      <c r="CO5" s="82"/>
      <c r="CP5" s="82"/>
      <c r="CQ5" s="82"/>
      <c r="CR5" s="82"/>
      <c r="CS5" s="82"/>
      <c r="CT5" s="82"/>
      <c r="CU5" s="82"/>
      <c r="CV5" s="82"/>
      <c r="CW5" s="82"/>
      <c r="CX5" s="82"/>
      <c r="CY5" s="82"/>
      <c r="CZ5" s="82"/>
      <c r="DA5" s="82"/>
      <c r="DB5" s="82"/>
      <c r="DC5" s="82"/>
      <c r="DD5" s="82"/>
      <c r="DE5" s="82"/>
      <c r="DF5" s="82"/>
      <c r="DG5" s="82"/>
    </row>
    <row r="6" spans="1:111" ht="12.6" customHeight="1">
      <c r="A6" s="165" t="s">
        <v>19</v>
      </c>
      <c r="B6" s="165"/>
      <c r="C6" s="165"/>
      <c r="D6" s="165"/>
      <c r="E6" s="165"/>
      <c r="F6" s="165"/>
      <c r="G6" s="165"/>
      <c r="H6" s="165"/>
      <c r="I6" s="165"/>
      <c r="J6" s="165"/>
      <c r="K6" s="165"/>
      <c r="L6" s="165"/>
      <c r="M6" s="165"/>
      <c r="N6" s="165"/>
      <c r="O6" s="165"/>
      <c r="P6" s="165"/>
      <c r="Q6" s="165"/>
      <c r="R6" s="165"/>
      <c r="S6" s="165"/>
      <c r="T6" s="165"/>
      <c r="U6" s="165"/>
      <c r="V6" s="165"/>
      <c r="W6" s="165"/>
      <c r="X6" s="165"/>
      <c r="Y6" s="165"/>
      <c r="Z6" s="165"/>
      <c r="AA6" s="169"/>
      <c r="AB6" s="82"/>
      <c r="AC6" s="82"/>
      <c r="AD6" s="82"/>
      <c r="AE6" s="82"/>
      <c r="AF6" s="82"/>
      <c r="AG6" s="82"/>
      <c r="AH6" s="82"/>
      <c r="AI6" s="82"/>
      <c r="AJ6" s="82"/>
      <c r="AK6" s="82"/>
      <c r="AL6" s="82"/>
      <c r="AM6" s="82"/>
      <c r="AN6" s="82"/>
      <c r="AO6" s="82"/>
      <c r="AP6" s="82"/>
      <c r="AQ6" s="82"/>
      <c r="AR6" s="82"/>
      <c r="AS6" s="82"/>
      <c r="AT6" s="82"/>
      <c r="AU6" s="82"/>
      <c r="AV6" s="82"/>
      <c r="AW6" s="82"/>
      <c r="AX6" s="82"/>
      <c r="AY6" s="82"/>
      <c r="BE6" s="215"/>
      <c r="BF6" s="163"/>
      <c r="BG6" s="216"/>
      <c r="BH6" s="408"/>
      <c r="BI6" s="401"/>
      <c r="BJ6" s="402"/>
      <c r="BK6" s="408"/>
      <c r="BL6" s="401"/>
      <c r="BM6" s="402"/>
      <c r="BN6" s="809" t="s">
        <v>321</v>
      </c>
      <c r="BO6" s="810"/>
      <c r="BP6" s="810"/>
      <c r="BQ6" s="811"/>
      <c r="BR6" s="776" t="s">
        <v>338</v>
      </c>
      <c r="BS6" s="777"/>
      <c r="BT6" s="777"/>
      <c r="BU6" s="778"/>
      <c r="BV6" s="581" t="s">
        <v>69</v>
      </c>
      <c r="BW6" s="582"/>
      <c r="BX6" s="582"/>
      <c r="BY6" s="583"/>
      <c r="BZ6" s="776" t="s">
        <v>307</v>
      </c>
      <c r="CA6" s="777"/>
      <c r="CB6" s="777"/>
      <c r="CC6" s="777"/>
      <c r="CD6" s="87"/>
      <c r="CE6" s="88"/>
      <c r="CF6" s="88"/>
      <c r="CG6" s="217"/>
      <c r="CH6" s="408" t="s">
        <v>291</v>
      </c>
      <c r="CI6" s="401"/>
      <c r="CJ6" s="401"/>
      <c r="CK6" s="402"/>
      <c r="CL6" s="82"/>
      <c r="CM6" s="82"/>
      <c r="CN6" s="82"/>
      <c r="CO6" s="82"/>
      <c r="CP6" s="82"/>
      <c r="CQ6" s="82"/>
      <c r="CR6" s="82"/>
      <c r="CS6" s="82"/>
      <c r="CT6" s="82"/>
      <c r="CU6" s="82"/>
      <c r="CV6" s="82"/>
      <c r="CW6" s="82"/>
      <c r="CX6" s="82"/>
      <c r="CY6" s="82"/>
      <c r="CZ6" s="82"/>
      <c r="DA6" s="82"/>
      <c r="DB6" s="82"/>
      <c r="DC6" s="82"/>
      <c r="DD6" s="82"/>
      <c r="DE6" s="82"/>
      <c r="DF6" s="82"/>
      <c r="DG6" s="82"/>
    </row>
    <row r="7" spans="1:111" ht="12.6" customHeight="1">
      <c r="A7" s="165" t="s">
        <v>406</v>
      </c>
      <c r="B7" s="166"/>
      <c r="C7" s="166"/>
      <c r="D7" s="166"/>
      <c r="E7" s="166"/>
      <c r="F7" s="166"/>
      <c r="G7" s="166"/>
      <c r="H7" s="166"/>
      <c r="I7" s="166"/>
      <c r="J7" s="166"/>
      <c r="K7" s="166"/>
      <c r="L7" s="166"/>
      <c r="M7" s="166"/>
      <c r="N7" s="166"/>
      <c r="O7" s="166"/>
      <c r="P7" s="166"/>
      <c r="Q7" s="166"/>
      <c r="R7" s="165"/>
      <c r="S7" s="165"/>
      <c r="T7" s="165"/>
      <c r="U7" s="173"/>
      <c r="V7" s="173"/>
      <c r="W7" s="173"/>
      <c r="X7" s="173"/>
      <c r="Y7" s="173"/>
      <c r="Z7" s="173"/>
      <c r="AA7" s="169"/>
      <c r="AB7" s="82"/>
      <c r="AC7" s="82"/>
      <c r="AD7" s="82"/>
      <c r="AE7" s="82"/>
      <c r="AF7" s="82"/>
      <c r="AG7" s="82"/>
      <c r="AH7" s="82"/>
      <c r="AI7" s="82"/>
      <c r="AJ7" s="82"/>
      <c r="AK7" s="82"/>
      <c r="AL7" s="82"/>
      <c r="AM7" s="82"/>
      <c r="AN7" s="82"/>
      <c r="AO7" s="82"/>
      <c r="AP7" s="82"/>
      <c r="AQ7" s="82"/>
      <c r="AR7" s="82"/>
      <c r="AS7" s="82"/>
      <c r="AT7" s="82"/>
      <c r="AU7" s="82"/>
      <c r="AV7" s="82"/>
      <c r="AW7" s="82"/>
      <c r="AX7" s="82"/>
      <c r="AY7" s="82"/>
      <c r="AZ7" s="82"/>
      <c r="BE7" s="222"/>
      <c r="BF7" s="223"/>
      <c r="BG7" s="224"/>
      <c r="BH7" s="779"/>
      <c r="BI7" s="780"/>
      <c r="BJ7" s="781"/>
      <c r="BK7" s="779"/>
      <c r="BL7" s="780"/>
      <c r="BM7" s="781"/>
      <c r="BN7" s="812" t="s">
        <v>287</v>
      </c>
      <c r="BO7" s="813"/>
      <c r="BP7" s="813"/>
      <c r="BQ7" s="814"/>
      <c r="BR7" s="779"/>
      <c r="BS7" s="780"/>
      <c r="BT7" s="780"/>
      <c r="BU7" s="781"/>
      <c r="BV7" s="578"/>
      <c r="BW7" s="579"/>
      <c r="BX7" s="579"/>
      <c r="BY7" s="580"/>
      <c r="BZ7" s="779"/>
      <c r="CA7" s="780"/>
      <c r="CB7" s="780"/>
      <c r="CC7" s="780"/>
      <c r="CD7" s="89"/>
      <c r="CE7" s="90"/>
      <c r="CF7" s="90"/>
      <c r="CG7" s="91"/>
      <c r="CH7" s="779"/>
      <c r="CI7" s="780"/>
      <c r="CJ7" s="780"/>
      <c r="CK7" s="781"/>
      <c r="CL7" s="82"/>
      <c r="CM7" s="82"/>
      <c r="CN7" s="82"/>
      <c r="CO7" s="82"/>
      <c r="CP7" s="82"/>
      <c r="CQ7" s="82"/>
      <c r="CR7" s="82"/>
      <c r="CS7" s="82"/>
      <c r="CT7" s="82"/>
      <c r="CU7" s="82"/>
      <c r="CV7" s="82"/>
      <c r="CW7" s="82"/>
      <c r="CX7" s="82"/>
      <c r="CY7" s="82"/>
      <c r="CZ7" s="82"/>
      <c r="DA7" s="82"/>
      <c r="DB7" s="82"/>
      <c r="DC7" s="82"/>
      <c r="DD7" s="82"/>
      <c r="DE7" s="82"/>
      <c r="DF7" s="82"/>
      <c r="DG7" s="82"/>
    </row>
    <row r="8" spans="1:111" ht="12.6" customHeight="1">
      <c r="A8" s="209"/>
      <c r="B8" s="210"/>
      <c r="C8" s="211"/>
      <c r="D8" s="688" t="s">
        <v>320</v>
      </c>
      <c r="E8" s="689"/>
      <c r="F8" s="689"/>
      <c r="G8" s="690"/>
      <c r="H8" s="697" t="s">
        <v>351</v>
      </c>
      <c r="I8" s="697"/>
      <c r="J8" s="697"/>
      <c r="K8" s="697"/>
      <c r="L8" s="697"/>
      <c r="M8" s="697"/>
      <c r="N8" s="697"/>
      <c r="O8" s="697"/>
      <c r="P8" s="697"/>
      <c r="Q8" s="413" t="s">
        <v>332</v>
      </c>
      <c r="R8" s="413"/>
      <c r="S8" s="413"/>
      <c r="T8" s="413"/>
      <c r="U8" s="413"/>
      <c r="V8" s="413"/>
      <c r="W8" s="413"/>
      <c r="X8" s="413"/>
      <c r="Y8" s="413"/>
      <c r="Z8" s="413"/>
      <c r="AA8" s="413"/>
      <c r="AB8" s="413"/>
      <c r="AC8" s="776" t="s">
        <v>70</v>
      </c>
      <c r="AD8" s="777"/>
      <c r="AE8" s="777"/>
      <c r="AF8" s="777"/>
      <c r="AG8" s="777"/>
      <c r="AH8" s="777"/>
      <c r="AI8" s="777"/>
      <c r="AJ8" s="777"/>
      <c r="AK8" s="777"/>
      <c r="AL8" s="777"/>
      <c r="AM8" s="777"/>
      <c r="AN8" s="778"/>
      <c r="AO8" s="776" t="s">
        <v>44</v>
      </c>
      <c r="AP8" s="777"/>
      <c r="AQ8" s="777"/>
      <c r="AR8" s="777"/>
      <c r="AS8" s="777"/>
      <c r="AT8" s="777"/>
      <c r="AU8" s="777"/>
      <c r="AV8" s="777"/>
      <c r="AW8" s="777"/>
      <c r="AX8" s="777"/>
      <c r="AY8" s="777"/>
      <c r="AZ8" s="777"/>
      <c r="BA8" s="777"/>
      <c r="BB8" s="777"/>
      <c r="BC8" s="778"/>
      <c r="BE8" s="688" t="s">
        <v>170</v>
      </c>
      <c r="BF8" s="689"/>
      <c r="BG8" s="690"/>
      <c r="BH8" s="776" t="s">
        <v>137</v>
      </c>
      <c r="BI8" s="777"/>
      <c r="BJ8" s="778"/>
      <c r="BK8" s="776" t="s">
        <v>325</v>
      </c>
      <c r="BL8" s="777"/>
      <c r="BM8" s="778"/>
      <c r="BN8" s="288"/>
      <c r="BO8" s="571">
        <v>200</v>
      </c>
      <c r="BP8" s="571"/>
      <c r="BQ8" s="574" t="s">
        <v>102</v>
      </c>
      <c r="BR8" s="191"/>
      <c r="BS8" s="815"/>
      <c r="BT8" s="815"/>
      <c r="BU8" s="816"/>
      <c r="BV8" s="191"/>
      <c r="BW8" s="599"/>
      <c r="BX8" s="599"/>
      <c r="BY8" s="600"/>
      <c r="BZ8" s="191"/>
      <c r="CA8" s="815"/>
      <c r="CB8" s="815"/>
      <c r="CC8" s="816"/>
      <c r="CD8" s="191"/>
      <c r="CE8" s="815"/>
      <c r="CF8" s="815"/>
      <c r="CG8" s="816"/>
      <c r="CH8" s="776"/>
      <c r="CI8" s="827"/>
      <c r="CJ8" s="827"/>
      <c r="CK8" s="828"/>
      <c r="CL8" s="218"/>
      <c r="CM8" s="285"/>
      <c r="CN8" s="82"/>
      <c r="CO8" s="82"/>
      <c r="CP8" s="82"/>
      <c r="CQ8" s="82"/>
      <c r="CR8" s="82"/>
      <c r="CS8" s="82"/>
      <c r="CT8" s="82"/>
      <c r="CU8" s="82"/>
      <c r="CV8" s="82"/>
      <c r="CW8" s="82"/>
      <c r="CX8" s="82"/>
      <c r="CY8" s="82"/>
      <c r="CZ8" s="82"/>
      <c r="DA8" s="82"/>
      <c r="DB8" s="82"/>
      <c r="DC8" s="82"/>
      <c r="DD8" s="82"/>
      <c r="DE8" s="82"/>
      <c r="DF8" s="82"/>
      <c r="DG8" s="82"/>
    </row>
    <row r="9" spans="1:111" ht="12.6" customHeight="1">
      <c r="A9" s="212"/>
      <c r="B9" s="165"/>
      <c r="C9" s="197"/>
      <c r="D9" s="691"/>
      <c r="E9" s="692"/>
      <c r="F9" s="692"/>
      <c r="G9" s="693"/>
      <c r="H9" s="660" t="s">
        <v>286</v>
      </c>
      <c r="I9" s="660"/>
      <c r="J9" s="661"/>
      <c r="K9" s="659" t="s">
        <v>294</v>
      </c>
      <c r="L9" s="660"/>
      <c r="M9" s="661"/>
      <c r="N9" s="659" t="s">
        <v>269</v>
      </c>
      <c r="O9" s="660"/>
      <c r="P9" s="661"/>
      <c r="Q9" s="581" t="s">
        <v>330</v>
      </c>
      <c r="R9" s="582"/>
      <c r="S9" s="583"/>
      <c r="T9" s="581" t="s">
        <v>376</v>
      </c>
      <c r="U9" s="582"/>
      <c r="V9" s="583"/>
      <c r="W9" s="185" t="s">
        <v>290</v>
      </c>
      <c r="X9" s="186"/>
      <c r="Y9" s="187"/>
      <c r="Z9" s="185" t="s">
        <v>329</v>
      </c>
      <c r="AA9" s="186"/>
      <c r="AB9" s="187"/>
      <c r="AC9" s="581" t="s">
        <v>284</v>
      </c>
      <c r="AD9" s="582"/>
      <c r="AE9" s="582"/>
      <c r="AF9" s="583"/>
      <c r="AG9" s="581" t="s">
        <v>314</v>
      </c>
      <c r="AH9" s="582"/>
      <c r="AI9" s="582"/>
      <c r="AJ9" s="583"/>
      <c r="AK9" s="581" t="s">
        <v>140</v>
      </c>
      <c r="AL9" s="582"/>
      <c r="AM9" s="582"/>
      <c r="AN9" s="583"/>
      <c r="AO9" s="408"/>
      <c r="AP9" s="401"/>
      <c r="AQ9" s="401"/>
      <c r="AR9" s="401"/>
      <c r="AS9" s="401"/>
      <c r="AT9" s="401"/>
      <c r="AU9" s="401"/>
      <c r="AV9" s="401"/>
      <c r="AW9" s="401"/>
      <c r="AX9" s="401"/>
      <c r="AY9" s="401"/>
      <c r="AZ9" s="401"/>
      <c r="BA9" s="401"/>
      <c r="BB9" s="401"/>
      <c r="BC9" s="402"/>
      <c r="BE9" s="691"/>
      <c r="BF9" s="692"/>
      <c r="BG9" s="693"/>
      <c r="BH9" s="779"/>
      <c r="BI9" s="780"/>
      <c r="BJ9" s="781"/>
      <c r="BK9" s="779"/>
      <c r="BL9" s="780"/>
      <c r="BM9" s="781"/>
      <c r="BN9" s="289"/>
      <c r="BO9" s="572"/>
      <c r="BP9" s="572"/>
      <c r="BQ9" s="575"/>
      <c r="BR9" s="192"/>
      <c r="BS9" s="601">
        <v>10000</v>
      </c>
      <c r="BT9" s="601"/>
      <c r="BU9" s="602"/>
      <c r="BV9" s="192"/>
      <c r="BW9" s="601"/>
      <c r="BX9" s="601"/>
      <c r="BY9" s="602"/>
      <c r="BZ9" s="192"/>
      <c r="CA9" s="601">
        <v>10000</v>
      </c>
      <c r="CB9" s="601"/>
      <c r="CC9" s="602"/>
      <c r="CD9" s="192"/>
      <c r="CE9" s="601">
        <v>10000</v>
      </c>
      <c r="CF9" s="601"/>
      <c r="CG9" s="602"/>
      <c r="CH9" s="408"/>
      <c r="CI9" s="837"/>
      <c r="CJ9" s="837"/>
      <c r="CK9" s="838"/>
      <c r="CL9" s="218"/>
      <c r="CM9" s="286"/>
      <c r="CN9" s="82"/>
      <c r="CO9" s="82"/>
      <c r="CP9" s="82"/>
      <c r="CQ9" s="82"/>
      <c r="CR9" s="82"/>
      <c r="CS9" s="82"/>
      <c r="CT9" s="82"/>
      <c r="CU9" s="82"/>
      <c r="CV9" s="82"/>
      <c r="CW9" s="82"/>
      <c r="CX9" s="82"/>
      <c r="CY9" s="82"/>
      <c r="CZ9" s="82"/>
      <c r="DA9" s="82"/>
      <c r="DB9" s="82"/>
      <c r="DC9" s="82"/>
      <c r="DD9" s="82"/>
      <c r="DE9" s="82"/>
      <c r="DF9" s="82"/>
      <c r="DG9" s="82"/>
    </row>
    <row r="10" spans="1:111" ht="12.6" customHeight="1">
      <c r="A10" s="178"/>
      <c r="B10" s="179"/>
      <c r="C10" s="180"/>
      <c r="D10" s="694"/>
      <c r="E10" s="695"/>
      <c r="F10" s="695"/>
      <c r="G10" s="696"/>
      <c r="H10" s="579" t="s">
        <v>153</v>
      </c>
      <c r="I10" s="579"/>
      <c r="J10" s="580"/>
      <c r="K10" s="578" t="s">
        <v>153</v>
      </c>
      <c r="L10" s="579"/>
      <c r="M10" s="580"/>
      <c r="N10" s="578" t="s">
        <v>345</v>
      </c>
      <c r="O10" s="579"/>
      <c r="P10" s="580"/>
      <c r="Q10" s="578" t="s">
        <v>153</v>
      </c>
      <c r="R10" s="579"/>
      <c r="S10" s="580"/>
      <c r="T10" s="578" t="s">
        <v>153</v>
      </c>
      <c r="U10" s="579"/>
      <c r="V10" s="580"/>
      <c r="W10" s="578" t="s">
        <v>345</v>
      </c>
      <c r="X10" s="579"/>
      <c r="Y10" s="580"/>
      <c r="Z10" s="184"/>
      <c r="AA10" s="182"/>
      <c r="AB10" s="183"/>
      <c r="AC10" s="578" t="s">
        <v>274</v>
      </c>
      <c r="AD10" s="579"/>
      <c r="AE10" s="579"/>
      <c r="AF10" s="580"/>
      <c r="AG10" s="578" t="s">
        <v>274</v>
      </c>
      <c r="AH10" s="579"/>
      <c r="AI10" s="579"/>
      <c r="AJ10" s="580"/>
      <c r="AK10" s="578" t="s">
        <v>291</v>
      </c>
      <c r="AL10" s="579"/>
      <c r="AM10" s="579"/>
      <c r="AN10" s="580"/>
      <c r="AO10" s="779"/>
      <c r="AP10" s="780"/>
      <c r="AQ10" s="780"/>
      <c r="AR10" s="780"/>
      <c r="AS10" s="780"/>
      <c r="AT10" s="780"/>
      <c r="AU10" s="780"/>
      <c r="AV10" s="780"/>
      <c r="AW10" s="780"/>
      <c r="AX10" s="780"/>
      <c r="AY10" s="780"/>
      <c r="AZ10" s="780"/>
      <c r="BA10" s="780"/>
      <c r="BB10" s="780"/>
      <c r="BC10" s="781"/>
      <c r="BE10" s="691"/>
      <c r="BF10" s="692"/>
      <c r="BG10" s="693"/>
      <c r="BH10" s="776" t="s">
        <v>137</v>
      </c>
      <c r="BI10" s="777"/>
      <c r="BJ10" s="778"/>
      <c r="BK10" s="776" t="s">
        <v>363</v>
      </c>
      <c r="BL10" s="777"/>
      <c r="BM10" s="778"/>
      <c r="BN10" s="191"/>
      <c r="BO10" s="815"/>
      <c r="BP10" s="815"/>
      <c r="BQ10" s="816"/>
      <c r="BR10" s="191"/>
      <c r="BS10" s="815"/>
      <c r="BT10" s="815"/>
      <c r="BU10" s="816"/>
      <c r="BV10" s="191"/>
      <c r="BW10" s="815"/>
      <c r="BX10" s="815"/>
      <c r="BY10" s="816"/>
      <c r="BZ10" s="191"/>
      <c r="CA10" s="815"/>
      <c r="CB10" s="815"/>
      <c r="CC10" s="816"/>
      <c r="CD10" s="191"/>
      <c r="CE10" s="815"/>
      <c r="CF10" s="815"/>
      <c r="CG10" s="816"/>
      <c r="CH10" s="821" t="s">
        <v>171</v>
      </c>
      <c r="CI10" s="839"/>
      <c r="CJ10" s="839"/>
      <c r="CK10" s="840"/>
      <c r="CL10" s="82"/>
      <c r="CM10" s="82"/>
      <c r="CN10" s="82"/>
      <c r="CO10" s="82"/>
      <c r="CP10" s="82"/>
      <c r="CQ10" s="82"/>
      <c r="CR10" s="82"/>
      <c r="CS10" s="82"/>
      <c r="CT10" s="82"/>
      <c r="CU10" s="82"/>
      <c r="CV10" s="82"/>
      <c r="CW10" s="82"/>
      <c r="CX10" s="82"/>
      <c r="CY10" s="82"/>
      <c r="CZ10" s="82"/>
      <c r="DA10" s="82"/>
      <c r="DB10" s="82"/>
      <c r="DC10" s="82"/>
      <c r="DD10" s="82"/>
      <c r="DE10" s="82"/>
      <c r="DF10" s="82"/>
      <c r="DG10" s="82"/>
    </row>
    <row r="11" spans="1:111" ht="12.6" customHeight="1">
      <c r="A11" s="590" t="s">
        <v>170</v>
      </c>
      <c r="B11" s="591"/>
      <c r="C11" s="592"/>
      <c r="D11" s="590" t="s">
        <v>308</v>
      </c>
      <c r="E11" s="591"/>
      <c r="F11" s="591"/>
      <c r="G11" s="592"/>
      <c r="H11" s="254"/>
      <c r="I11" s="660">
        <v>180</v>
      </c>
      <c r="J11" s="661"/>
      <c r="K11" s="700"/>
      <c r="L11" s="701"/>
      <c r="M11" s="702"/>
      <c r="N11" s="254"/>
      <c r="O11" s="660">
        <v>1200</v>
      </c>
      <c r="P11" s="661"/>
      <c r="Q11" s="254"/>
      <c r="R11" s="660">
        <v>280</v>
      </c>
      <c r="S11" s="661"/>
      <c r="T11" s="700"/>
      <c r="U11" s="701"/>
      <c r="V11" s="702"/>
      <c r="W11" s="254"/>
      <c r="X11" s="660">
        <v>250</v>
      </c>
      <c r="Y11" s="661"/>
      <c r="Z11" s="254"/>
      <c r="AA11" s="737">
        <v>0.4</v>
      </c>
      <c r="AB11" s="738"/>
      <c r="AC11" s="255"/>
      <c r="AD11" s="741"/>
      <c r="AE11" s="741"/>
      <c r="AF11" s="742"/>
      <c r="AG11" s="256"/>
      <c r="AH11" s="798"/>
      <c r="AI11" s="798"/>
      <c r="AJ11" s="801"/>
      <c r="AK11" s="253"/>
      <c r="AL11" s="788"/>
      <c r="AM11" s="788"/>
      <c r="AN11" s="789"/>
      <c r="AO11" s="185" t="s">
        <v>402</v>
      </c>
      <c r="AP11" s="186"/>
      <c r="AQ11" s="186"/>
      <c r="AR11" s="186"/>
      <c r="AS11" s="186"/>
      <c r="AT11" s="186"/>
      <c r="AU11" s="186"/>
      <c r="AV11" s="186"/>
      <c r="AW11" s="186"/>
      <c r="AX11" s="186"/>
      <c r="AY11" s="186"/>
      <c r="AZ11" s="204"/>
      <c r="BA11" s="204"/>
      <c r="BB11" s="204"/>
      <c r="BC11" s="205"/>
      <c r="BE11" s="694"/>
      <c r="BF11" s="695"/>
      <c r="BG11" s="696"/>
      <c r="BH11" s="779"/>
      <c r="BI11" s="780"/>
      <c r="BJ11" s="781"/>
      <c r="BK11" s="779"/>
      <c r="BL11" s="780"/>
      <c r="BM11" s="781"/>
      <c r="BN11" s="192"/>
      <c r="BO11" s="601">
        <v>10000</v>
      </c>
      <c r="BP11" s="601"/>
      <c r="BQ11" s="602"/>
      <c r="BR11" s="192"/>
      <c r="BS11" s="601"/>
      <c r="BT11" s="601"/>
      <c r="BU11" s="602"/>
      <c r="BV11" s="192"/>
      <c r="BW11" s="601">
        <v>10000</v>
      </c>
      <c r="BX11" s="601"/>
      <c r="BY11" s="602"/>
      <c r="BZ11" s="192"/>
      <c r="CA11" s="601">
        <v>10000</v>
      </c>
      <c r="CB11" s="601"/>
      <c r="CC11" s="602"/>
      <c r="CD11" s="192"/>
      <c r="CE11" s="601">
        <v>10000</v>
      </c>
      <c r="CF11" s="601"/>
      <c r="CG11" s="601"/>
      <c r="CH11" s="822"/>
      <c r="CI11" s="841"/>
      <c r="CJ11" s="841"/>
      <c r="CK11" s="842"/>
      <c r="CL11" s="82"/>
      <c r="CM11" s="82"/>
      <c r="CN11" s="82"/>
      <c r="CO11" s="82"/>
      <c r="CP11" s="82"/>
      <c r="CQ11" s="82"/>
      <c r="CR11" s="82"/>
      <c r="CS11" s="82"/>
      <c r="CT11" s="82"/>
      <c r="CU11" s="82"/>
      <c r="CV11" s="82"/>
      <c r="CW11" s="82"/>
      <c r="CX11" s="82"/>
      <c r="CY11" s="82"/>
      <c r="CZ11" s="82"/>
      <c r="DA11" s="82"/>
      <c r="DB11" s="82"/>
      <c r="DC11" s="82"/>
      <c r="DD11" s="82"/>
      <c r="DE11" s="82"/>
      <c r="DF11" s="82"/>
      <c r="DG11" s="82"/>
    </row>
    <row r="12" spans="1:111" ht="12.6" customHeight="1">
      <c r="A12" s="712" t="s">
        <v>157</v>
      </c>
      <c r="B12" s="713"/>
      <c r="C12" s="714"/>
      <c r="D12" s="724" t="s">
        <v>308</v>
      </c>
      <c r="E12" s="713"/>
      <c r="F12" s="713"/>
      <c r="G12" s="714"/>
      <c r="H12" s="662"/>
      <c r="I12" s="664">
        <v>140</v>
      </c>
      <c r="J12" s="665"/>
      <c r="K12" s="703"/>
      <c r="L12" s="704"/>
      <c r="M12" s="705"/>
      <c r="N12" s="662"/>
      <c r="O12" s="664">
        <v>1300</v>
      </c>
      <c r="P12" s="665"/>
      <c r="Q12" s="662"/>
      <c r="R12" s="664">
        <v>400</v>
      </c>
      <c r="S12" s="665"/>
      <c r="T12" s="703"/>
      <c r="U12" s="704"/>
      <c r="V12" s="705"/>
      <c r="W12" s="662"/>
      <c r="X12" s="664">
        <v>300</v>
      </c>
      <c r="Y12" s="665"/>
      <c r="Z12" s="662"/>
      <c r="AA12" s="756">
        <v>0.4</v>
      </c>
      <c r="AB12" s="757"/>
      <c r="AC12" s="743"/>
      <c r="AD12" s="745"/>
      <c r="AE12" s="745"/>
      <c r="AF12" s="746"/>
      <c r="AG12" s="802"/>
      <c r="AH12" s="782"/>
      <c r="AI12" s="782"/>
      <c r="AJ12" s="782"/>
      <c r="AK12" s="799" t="s">
        <v>100</v>
      </c>
      <c r="AL12" s="782"/>
      <c r="AM12" s="782"/>
      <c r="AN12" s="783"/>
      <c r="AO12" s="257" t="s">
        <v>397</v>
      </c>
      <c r="AP12" s="257"/>
      <c r="AQ12" s="257"/>
      <c r="AR12" s="257"/>
      <c r="AS12" s="257"/>
      <c r="AT12" s="257"/>
      <c r="AU12" s="257"/>
      <c r="AV12" s="257"/>
      <c r="AW12" s="257"/>
      <c r="AX12" s="257"/>
      <c r="AY12" s="257"/>
      <c r="AZ12" s="258"/>
      <c r="BA12" s="258"/>
      <c r="BB12" s="258"/>
      <c r="BC12" s="259"/>
      <c r="BE12" s="688" t="s">
        <v>157</v>
      </c>
      <c r="BF12" s="689"/>
      <c r="BG12" s="690"/>
      <c r="BH12" s="776" t="s">
        <v>137</v>
      </c>
      <c r="BI12" s="777"/>
      <c r="BJ12" s="778"/>
      <c r="BK12" s="776" t="s">
        <v>305</v>
      </c>
      <c r="BL12" s="777"/>
      <c r="BM12" s="778"/>
      <c r="BN12" s="823"/>
      <c r="BO12" s="576"/>
      <c r="BP12" s="576"/>
      <c r="BQ12" s="574" t="s">
        <v>102</v>
      </c>
      <c r="BR12" s="191"/>
      <c r="BS12" s="599"/>
      <c r="BT12" s="599"/>
      <c r="BU12" s="600"/>
      <c r="BV12" s="191"/>
      <c r="BW12" s="815"/>
      <c r="BX12" s="815"/>
      <c r="BY12" s="816"/>
      <c r="BZ12" s="191"/>
      <c r="CA12" s="815"/>
      <c r="CB12" s="815"/>
      <c r="CC12" s="816"/>
      <c r="CD12" s="191"/>
      <c r="CE12" s="609"/>
      <c r="CF12" s="609"/>
      <c r="CG12" s="610"/>
      <c r="CH12" s="408"/>
      <c r="CI12" s="837"/>
      <c r="CJ12" s="837"/>
      <c r="CK12" s="838"/>
      <c r="CL12" s="82"/>
      <c r="CM12" s="82"/>
      <c r="CN12" s="82"/>
      <c r="CO12" s="82"/>
      <c r="CP12" s="82"/>
      <c r="CQ12" s="82"/>
      <c r="CR12" s="82"/>
      <c r="CS12" s="82"/>
      <c r="CT12" s="82"/>
      <c r="CU12" s="82"/>
      <c r="CV12" s="82"/>
      <c r="CW12" s="82"/>
      <c r="CX12" s="82"/>
      <c r="CY12" s="82"/>
      <c r="CZ12" s="82"/>
      <c r="DA12" s="82"/>
      <c r="DB12" s="82"/>
      <c r="DC12" s="82"/>
      <c r="DD12" s="82"/>
      <c r="DE12" s="82"/>
      <c r="DF12" s="82"/>
      <c r="DG12" s="82"/>
    </row>
    <row r="13" spans="1:111" ht="12.6" customHeight="1">
      <c r="A13" s="715"/>
      <c r="B13" s="597"/>
      <c r="C13" s="598"/>
      <c r="D13" s="596"/>
      <c r="E13" s="597"/>
      <c r="F13" s="597"/>
      <c r="G13" s="598"/>
      <c r="H13" s="663"/>
      <c r="I13" s="666"/>
      <c r="J13" s="667"/>
      <c r="K13" s="706"/>
      <c r="L13" s="707"/>
      <c r="M13" s="708"/>
      <c r="N13" s="663"/>
      <c r="O13" s="666"/>
      <c r="P13" s="667"/>
      <c r="Q13" s="663"/>
      <c r="R13" s="666"/>
      <c r="S13" s="667"/>
      <c r="T13" s="706"/>
      <c r="U13" s="707"/>
      <c r="V13" s="708"/>
      <c r="W13" s="663"/>
      <c r="X13" s="666"/>
      <c r="Y13" s="667"/>
      <c r="Z13" s="663"/>
      <c r="AA13" s="754"/>
      <c r="AB13" s="758"/>
      <c r="AC13" s="744"/>
      <c r="AD13" s="747"/>
      <c r="AE13" s="747"/>
      <c r="AF13" s="748"/>
      <c r="AG13" s="771"/>
      <c r="AH13" s="773"/>
      <c r="AI13" s="773"/>
      <c r="AJ13" s="773"/>
      <c r="AK13" s="800"/>
      <c r="AL13" s="784"/>
      <c r="AM13" s="784"/>
      <c r="AN13" s="785"/>
      <c r="AO13" s="182" t="s">
        <v>313</v>
      </c>
      <c r="AP13" s="182"/>
      <c r="AQ13" s="182"/>
      <c r="AR13" s="182"/>
      <c r="AS13" s="182"/>
      <c r="AT13" s="182"/>
      <c r="AU13" s="182"/>
      <c r="AV13" s="182"/>
      <c r="AW13" s="182"/>
      <c r="AX13" s="182"/>
      <c r="AY13" s="182"/>
      <c r="AZ13" s="206"/>
      <c r="BA13" s="206"/>
      <c r="BB13" s="206"/>
      <c r="BC13" s="260"/>
      <c r="BE13" s="694"/>
      <c r="BF13" s="695"/>
      <c r="BG13" s="696"/>
      <c r="BH13" s="779"/>
      <c r="BI13" s="780"/>
      <c r="BJ13" s="781"/>
      <c r="BK13" s="779"/>
      <c r="BL13" s="780"/>
      <c r="BM13" s="781"/>
      <c r="BN13" s="824"/>
      <c r="BO13" s="577"/>
      <c r="BP13" s="577"/>
      <c r="BQ13" s="575"/>
      <c r="BR13" s="192"/>
      <c r="BS13" s="601"/>
      <c r="BT13" s="601"/>
      <c r="BU13" s="602"/>
      <c r="BV13" s="192"/>
      <c r="BW13" s="601">
        <v>10000</v>
      </c>
      <c r="BX13" s="601"/>
      <c r="BY13" s="602"/>
      <c r="BZ13" s="192"/>
      <c r="CA13" s="601">
        <v>10000</v>
      </c>
      <c r="CB13" s="601"/>
      <c r="CC13" s="602"/>
      <c r="CD13" s="192"/>
      <c r="CE13" s="601">
        <v>10000</v>
      </c>
      <c r="CF13" s="601"/>
      <c r="CG13" s="602"/>
      <c r="CH13" s="779"/>
      <c r="CI13" s="829"/>
      <c r="CJ13" s="829"/>
      <c r="CK13" s="830"/>
      <c r="CL13" s="82"/>
      <c r="CM13" s="82"/>
      <c r="CN13" s="82"/>
      <c r="CO13" s="82"/>
      <c r="CP13" s="82"/>
      <c r="CQ13" s="82"/>
      <c r="CR13" s="82"/>
      <c r="CS13" s="82"/>
      <c r="CT13" s="82"/>
      <c r="CU13" s="82"/>
      <c r="CV13" s="82"/>
      <c r="CW13" s="82"/>
      <c r="CX13" s="82"/>
      <c r="CY13" s="82"/>
      <c r="CZ13" s="82"/>
      <c r="DA13" s="82"/>
      <c r="DB13" s="82"/>
      <c r="DC13" s="82"/>
      <c r="DD13" s="82"/>
      <c r="DE13" s="82"/>
      <c r="DF13" s="82"/>
      <c r="DG13" s="82"/>
    </row>
    <row r="14" spans="1:111" ht="12.6" customHeight="1">
      <c r="A14" s="716" t="s">
        <v>120</v>
      </c>
      <c r="B14" s="717"/>
      <c r="C14" s="718"/>
      <c r="D14" s="725" t="s">
        <v>374</v>
      </c>
      <c r="E14" s="717"/>
      <c r="F14" s="717"/>
      <c r="G14" s="718"/>
      <c r="H14" s="668"/>
      <c r="I14" s="669"/>
      <c r="J14" s="670"/>
      <c r="K14" s="668"/>
      <c r="L14" s="669"/>
      <c r="M14" s="670"/>
      <c r="N14" s="668"/>
      <c r="O14" s="669"/>
      <c r="P14" s="670"/>
      <c r="Q14" s="668"/>
      <c r="R14" s="669"/>
      <c r="S14" s="670"/>
      <c r="T14" s="261"/>
      <c r="U14" s="726">
        <v>100</v>
      </c>
      <c r="V14" s="727"/>
      <c r="W14" s="668"/>
      <c r="X14" s="669"/>
      <c r="Y14" s="670"/>
      <c r="Z14" s="668"/>
      <c r="AA14" s="669"/>
      <c r="AB14" s="670"/>
      <c r="AC14" s="262"/>
      <c r="AD14" s="749"/>
      <c r="AE14" s="749"/>
      <c r="AF14" s="750"/>
      <c r="AG14" s="263"/>
      <c r="AH14" s="788"/>
      <c r="AI14" s="788"/>
      <c r="AJ14" s="789"/>
      <c r="AK14" s="264"/>
      <c r="AL14" s="761"/>
      <c r="AM14" s="761"/>
      <c r="AN14" s="786"/>
      <c r="AO14" s="265" t="s">
        <v>259</v>
      </c>
      <c r="AP14" s="266"/>
      <c r="AQ14" s="266"/>
      <c r="AR14" s="266"/>
      <c r="AS14" s="266"/>
      <c r="AT14" s="266"/>
      <c r="AU14" s="266"/>
      <c r="AV14" s="266"/>
      <c r="AW14" s="266"/>
      <c r="AX14" s="266"/>
      <c r="AY14" s="266"/>
      <c r="AZ14" s="267"/>
      <c r="BA14" s="267"/>
      <c r="BB14" s="267"/>
      <c r="BC14" s="268"/>
      <c r="BE14" s="688" t="s">
        <v>120</v>
      </c>
      <c r="BF14" s="689"/>
      <c r="BG14" s="690"/>
      <c r="BH14" s="776" t="s">
        <v>101</v>
      </c>
      <c r="BI14" s="777"/>
      <c r="BJ14" s="778"/>
      <c r="BK14" s="776" t="s">
        <v>305</v>
      </c>
      <c r="BL14" s="777"/>
      <c r="BM14" s="778"/>
      <c r="BN14" s="776"/>
      <c r="BO14" s="817"/>
      <c r="BP14" s="817"/>
      <c r="BQ14" s="818"/>
      <c r="BR14" s="191"/>
      <c r="BS14" s="599"/>
      <c r="BT14" s="599"/>
      <c r="BU14" s="600"/>
      <c r="BV14" s="191"/>
      <c r="BW14" s="815"/>
      <c r="BX14" s="815"/>
      <c r="BY14" s="816"/>
      <c r="BZ14" s="191"/>
      <c r="CA14" s="599"/>
      <c r="CB14" s="599"/>
      <c r="CC14" s="600"/>
      <c r="CD14" s="191"/>
      <c r="CE14" s="599"/>
      <c r="CF14" s="599"/>
      <c r="CG14" s="600"/>
      <c r="CH14" s="776"/>
      <c r="CI14" s="827"/>
      <c r="CJ14" s="827"/>
      <c r="CK14" s="828"/>
      <c r="CL14" s="82"/>
      <c r="CM14" s="82"/>
      <c r="CN14" s="82"/>
      <c r="CO14" s="82"/>
      <c r="CP14" s="82"/>
      <c r="CQ14" s="82"/>
      <c r="CR14" s="82"/>
      <c r="CS14" s="82"/>
      <c r="CT14" s="82"/>
      <c r="CU14" s="82"/>
      <c r="CV14" s="82"/>
      <c r="CW14" s="82"/>
      <c r="CX14" s="82"/>
      <c r="CY14" s="82"/>
      <c r="CZ14" s="82"/>
      <c r="DA14" s="82"/>
      <c r="DB14" s="82"/>
      <c r="DC14" s="82"/>
      <c r="DD14" s="82"/>
      <c r="DE14" s="82"/>
      <c r="DF14" s="82"/>
      <c r="DG14" s="82"/>
    </row>
    <row r="15" spans="1:111" ht="12.6" customHeight="1">
      <c r="A15" s="719" t="s">
        <v>151</v>
      </c>
      <c r="B15" s="720"/>
      <c r="C15" s="721"/>
      <c r="D15" s="656" t="s">
        <v>319</v>
      </c>
      <c r="E15" s="657"/>
      <c r="F15" s="657"/>
      <c r="G15" s="658"/>
      <c r="H15" s="269"/>
      <c r="I15" s="671">
        <v>140</v>
      </c>
      <c r="J15" s="672"/>
      <c r="K15" s="679"/>
      <c r="L15" s="680"/>
      <c r="M15" s="681"/>
      <c r="N15" s="269"/>
      <c r="O15" s="671">
        <v>1000</v>
      </c>
      <c r="P15" s="672"/>
      <c r="Q15" s="679"/>
      <c r="R15" s="680"/>
      <c r="S15" s="681"/>
      <c r="T15" s="679"/>
      <c r="U15" s="680"/>
      <c r="V15" s="681"/>
      <c r="W15" s="679"/>
      <c r="X15" s="680"/>
      <c r="Y15" s="681"/>
      <c r="Z15" s="679"/>
      <c r="AA15" s="680"/>
      <c r="AB15" s="681"/>
      <c r="AC15" s="270"/>
      <c r="AD15" s="751"/>
      <c r="AE15" s="751"/>
      <c r="AF15" s="752"/>
      <c r="AG15" s="271"/>
      <c r="AH15" s="790"/>
      <c r="AI15" s="790"/>
      <c r="AJ15" s="791"/>
      <c r="AK15" s="272"/>
      <c r="AL15" s="759"/>
      <c r="AM15" s="759"/>
      <c r="AN15" s="787"/>
      <c r="AO15" s="273" t="s">
        <v>42</v>
      </c>
      <c r="AP15" s="274"/>
      <c r="AQ15" s="274"/>
      <c r="AR15" s="274"/>
      <c r="AS15" s="274"/>
      <c r="AT15" s="274"/>
      <c r="AU15" s="274"/>
      <c r="AV15" s="274"/>
      <c r="AW15" s="274"/>
      <c r="AX15" s="274"/>
      <c r="AY15" s="274"/>
      <c r="AZ15" s="275"/>
      <c r="BA15" s="275"/>
      <c r="BB15" s="275"/>
      <c r="BC15" s="276"/>
      <c r="BE15" s="694"/>
      <c r="BF15" s="695"/>
      <c r="BG15" s="696"/>
      <c r="BH15" s="779"/>
      <c r="BI15" s="780"/>
      <c r="BJ15" s="781"/>
      <c r="BK15" s="779"/>
      <c r="BL15" s="780"/>
      <c r="BM15" s="781"/>
      <c r="BN15" s="408"/>
      <c r="BO15" s="819"/>
      <c r="BP15" s="819"/>
      <c r="BQ15" s="820"/>
      <c r="BR15" s="192"/>
      <c r="BS15" s="601"/>
      <c r="BT15" s="601"/>
      <c r="BU15" s="602"/>
      <c r="BV15" s="192"/>
      <c r="BW15" s="601"/>
      <c r="BX15" s="601"/>
      <c r="BY15" s="602"/>
      <c r="BZ15" s="192"/>
      <c r="CA15" s="601"/>
      <c r="CB15" s="601"/>
      <c r="CC15" s="602"/>
      <c r="CD15" s="192"/>
      <c r="CE15" s="601"/>
      <c r="CF15" s="601"/>
      <c r="CG15" s="602"/>
      <c r="CH15" s="779"/>
      <c r="CI15" s="829"/>
      <c r="CJ15" s="829"/>
      <c r="CK15" s="830"/>
      <c r="CL15" s="82"/>
      <c r="CM15" s="82"/>
      <c r="CN15" s="82"/>
      <c r="CO15" s="82"/>
      <c r="CP15" s="82"/>
      <c r="CQ15" s="82"/>
      <c r="CR15" s="82"/>
      <c r="CS15" s="82"/>
      <c r="CT15" s="82"/>
      <c r="CU15" s="82"/>
      <c r="CV15" s="82"/>
      <c r="CW15" s="82"/>
      <c r="CX15" s="82"/>
      <c r="CY15" s="82"/>
      <c r="CZ15" s="82"/>
      <c r="DA15" s="82"/>
      <c r="DB15" s="82"/>
      <c r="DC15" s="82"/>
      <c r="DD15" s="82"/>
      <c r="DE15" s="82"/>
      <c r="DF15" s="82"/>
      <c r="DG15" s="82"/>
    </row>
    <row r="16" spans="1:111" ht="12.6" customHeight="1">
      <c r="A16" s="722" t="s">
        <v>128</v>
      </c>
      <c r="B16" s="591"/>
      <c r="C16" s="592"/>
      <c r="D16" s="590" t="s">
        <v>264</v>
      </c>
      <c r="E16" s="591"/>
      <c r="F16" s="591"/>
      <c r="G16" s="592"/>
      <c r="H16" s="673"/>
      <c r="I16" s="674"/>
      <c r="J16" s="675"/>
      <c r="K16" s="659"/>
      <c r="L16" s="660">
        <v>80</v>
      </c>
      <c r="M16" s="661"/>
      <c r="N16" s="673"/>
      <c r="O16" s="674"/>
      <c r="P16" s="675"/>
      <c r="Q16" s="659"/>
      <c r="R16" s="660">
        <v>180</v>
      </c>
      <c r="S16" s="661"/>
      <c r="T16" s="673"/>
      <c r="U16" s="674"/>
      <c r="V16" s="675"/>
      <c r="W16" s="659"/>
      <c r="X16" s="660">
        <v>280</v>
      </c>
      <c r="Y16" s="661"/>
      <c r="Z16" s="659"/>
      <c r="AA16" s="737">
        <v>0.4</v>
      </c>
      <c r="AB16" s="738"/>
      <c r="AC16" s="792"/>
      <c r="AD16" s="741"/>
      <c r="AE16" s="741"/>
      <c r="AF16" s="742"/>
      <c r="AG16" s="796"/>
      <c r="AH16" s="798"/>
      <c r="AI16" s="798"/>
      <c r="AJ16" s="798"/>
      <c r="AK16" s="774" t="s">
        <v>150</v>
      </c>
      <c r="AL16" s="759"/>
      <c r="AM16" s="759"/>
      <c r="AN16" s="760"/>
      <c r="AO16" s="186" t="s">
        <v>196</v>
      </c>
      <c r="AP16" s="186"/>
      <c r="AQ16" s="186"/>
      <c r="AR16" s="186"/>
      <c r="AS16" s="186"/>
      <c r="AT16" s="186"/>
      <c r="AU16" s="186"/>
      <c r="AV16" s="186"/>
      <c r="AW16" s="186"/>
      <c r="AX16" s="186"/>
      <c r="AY16" s="186"/>
      <c r="AZ16" s="186"/>
      <c r="BA16" s="186"/>
      <c r="BB16" s="186"/>
      <c r="BC16" s="277"/>
      <c r="BE16" s="688" t="s">
        <v>151</v>
      </c>
      <c r="BF16" s="689"/>
      <c r="BG16" s="690"/>
      <c r="BH16" s="776" t="s">
        <v>137</v>
      </c>
      <c r="BI16" s="777"/>
      <c r="BJ16" s="778"/>
      <c r="BK16" s="776" t="s">
        <v>325</v>
      </c>
      <c r="BL16" s="777"/>
      <c r="BM16" s="777"/>
      <c r="BN16" s="821" t="s">
        <v>162</v>
      </c>
      <c r="BO16" s="825"/>
      <c r="BP16" s="825"/>
      <c r="BQ16" s="574" t="s">
        <v>102</v>
      </c>
      <c r="BR16" s="220" t="s">
        <v>172</v>
      </c>
      <c r="BS16" s="815"/>
      <c r="BT16" s="815"/>
      <c r="BU16" s="816"/>
      <c r="BV16" s="191"/>
      <c r="BW16" s="815"/>
      <c r="BX16" s="815"/>
      <c r="BY16" s="816"/>
      <c r="BZ16" s="219" t="s">
        <v>115</v>
      </c>
      <c r="CA16" s="815"/>
      <c r="CB16" s="815"/>
      <c r="CC16" s="816"/>
      <c r="CD16" s="219" t="s">
        <v>152</v>
      </c>
      <c r="CE16" s="815"/>
      <c r="CF16" s="815"/>
      <c r="CG16" s="816"/>
      <c r="CH16" s="776"/>
      <c r="CI16" s="827"/>
      <c r="CJ16" s="827"/>
      <c r="CK16" s="828"/>
      <c r="CL16" s="82"/>
      <c r="CM16" s="82"/>
      <c r="CN16" s="82"/>
      <c r="CO16" s="82"/>
      <c r="CP16" s="82"/>
      <c r="CQ16" s="82"/>
      <c r="CR16" s="82"/>
      <c r="CS16" s="82"/>
      <c r="CT16" s="82"/>
      <c r="CU16" s="82"/>
      <c r="CV16" s="82"/>
      <c r="CW16" s="82"/>
      <c r="CX16" s="82"/>
      <c r="CY16" s="82"/>
      <c r="CZ16" s="82"/>
      <c r="DA16" s="82"/>
      <c r="DB16" s="82"/>
      <c r="DC16" s="82"/>
      <c r="DD16" s="82"/>
      <c r="DE16" s="82"/>
      <c r="DF16" s="82"/>
      <c r="DG16" s="82"/>
    </row>
    <row r="17" spans="1:111" ht="12.6" customHeight="1">
      <c r="A17" s="723"/>
      <c r="B17" s="710"/>
      <c r="C17" s="711"/>
      <c r="D17" s="709" t="s">
        <v>379</v>
      </c>
      <c r="E17" s="710"/>
      <c r="F17" s="710"/>
      <c r="G17" s="711"/>
      <c r="H17" s="676"/>
      <c r="I17" s="677"/>
      <c r="J17" s="678"/>
      <c r="K17" s="682"/>
      <c r="L17" s="683"/>
      <c r="M17" s="684"/>
      <c r="N17" s="676"/>
      <c r="O17" s="677"/>
      <c r="P17" s="678"/>
      <c r="Q17" s="682"/>
      <c r="R17" s="683"/>
      <c r="S17" s="684"/>
      <c r="T17" s="676"/>
      <c r="U17" s="677"/>
      <c r="V17" s="678"/>
      <c r="W17" s="682"/>
      <c r="X17" s="683"/>
      <c r="Y17" s="684"/>
      <c r="Z17" s="682"/>
      <c r="AA17" s="739"/>
      <c r="AB17" s="740"/>
      <c r="AC17" s="793"/>
      <c r="AD17" s="794"/>
      <c r="AE17" s="794"/>
      <c r="AF17" s="795"/>
      <c r="AG17" s="797"/>
      <c r="AH17" s="784"/>
      <c r="AI17" s="784"/>
      <c r="AJ17" s="784"/>
      <c r="AK17" s="775"/>
      <c r="AL17" s="761"/>
      <c r="AM17" s="761"/>
      <c r="AN17" s="762"/>
      <c r="AO17" s="278"/>
      <c r="AP17" s="278"/>
      <c r="AQ17" s="278"/>
      <c r="AR17" s="278"/>
      <c r="AS17" s="278"/>
      <c r="AT17" s="278"/>
      <c r="AU17" s="278"/>
      <c r="AV17" s="278"/>
      <c r="AW17" s="278"/>
      <c r="AX17" s="278"/>
      <c r="AY17" s="278"/>
      <c r="AZ17" s="278"/>
      <c r="BA17" s="278"/>
      <c r="BB17" s="278"/>
      <c r="BC17" s="279"/>
      <c r="BE17" s="694"/>
      <c r="BF17" s="695"/>
      <c r="BG17" s="696"/>
      <c r="BH17" s="779"/>
      <c r="BI17" s="780"/>
      <c r="BJ17" s="781"/>
      <c r="BK17" s="779"/>
      <c r="BL17" s="780"/>
      <c r="BM17" s="780"/>
      <c r="BN17" s="822"/>
      <c r="BO17" s="826"/>
      <c r="BP17" s="826"/>
      <c r="BQ17" s="575"/>
      <c r="BR17" s="199"/>
      <c r="BS17" s="601">
        <v>10000</v>
      </c>
      <c r="BT17" s="601"/>
      <c r="BU17" s="602"/>
      <c r="BV17" s="192"/>
      <c r="BW17" s="601"/>
      <c r="BX17" s="601"/>
      <c r="BY17" s="602"/>
      <c r="BZ17" s="192"/>
      <c r="CA17" s="601">
        <v>10000</v>
      </c>
      <c r="CB17" s="601"/>
      <c r="CC17" s="602"/>
      <c r="CD17" s="192"/>
      <c r="CE17" s="601">
        <v>10000</v>
      </c>
      <c r="CF17" s="601"/>
      <c r="CG17" s="602"/>
      <c r="CH17" s="779"/>
      <c r="CI17" s="829"/>
      <c r="CJ17" s="829"/>
      <c r="CK17" s="830"/>
      <c r="CL17" s="82"/>
      <c r="CM17" s="82"/>
      <c r="CN17" s="82"/>
      <c r="CO17" s="82"/>
      <c r="CP17" s="82"/>
      <c r="CQ17" s="82"/>
      <c r="CR17" s="82"/>
      <c r="CS17" s="82"/>
      <c r="CT17" s="82"/>
      <c r="CU17" s="82"/>
      <c r="CV17" s="82"/>
      <c r="CW17" s="82"/>
      <c r="CX17" s="82"/>
      <c r="CY17" s="82"/>
      <c r="CZ17" s="82"/>
      <c r="DA17" s="82"/>
      <c r="DB17" s="82"/>
      <c r="DC17" s="82"/>
      <c r="DD17" s="82"/>
      <c r="DE17" s="82"/>
      <c r="DF17" s="82"/>
      <c r="DG17" s="82"/>
    </row>
    <row r="18" spans="1:111" ht="12.6" customHeight="1">
      <c r="A18" s="593" t="s">
        <v>299</v>
      </c>
      <c r="B18" s="594"/>
      <c r="C18" s="595"/>
      <c r="D18" s="593" t="s">
        <v>308</v>
      </c>
      <c r="E18" s="594"/>
      <c r="F18" s="594"/>
      <c r="G18" s="595"/>
      <c r="H18" s="731"/>
      <c r="I18" s="732">
        <v>3800</v>
      </c>
      <c r="J18" s="732"/>
      <c r="K18" s="734"/>
      <c r="L18" s="735"/>
      <c r="M18" s="736"/>
      <c r="N18" s="731"/>
      <c r="O18" s="732">
        <v>800</v>
      </c>
      <c r="P18" s="732"/>
      <c r="Q18" s="731"/>
      <c r="R18" s="732">
        <v>5000</v>
      </c>
      <c r="S18" s="733"/>
      <c r="T18" s="734"/>
      <c r="U18" s="735"/>
      <c r="V18" s="736"/>
      <c r="W18" s="731"/>
      <c r="X18" s="732">
        <v>250</v>
      </c>
      <c r="Y18" s="733"/>
      <c r="Z18" s="731"/>
      <c r="AA18" s="753">
        <v>0.3</v>
      </c>
      <c r="AB18" s="753"/>
      <c r="AC18" s="755"/>
      <c r="AD18" s="768"/>
      <c r="AE18" s="768"/>
      <c r="AF18" s="769"/>
      <c r="AG18" s="770"/>
      <c r="AH18" s="772"/>
      <c r="AI18" s="772"/>
      <c r="AJ18" s="772"/>
      <c r="AK18" s="774" t="s">
        <v>103</v>
      </c>
      <c r="AL18" s="759"/>
      <c r="AM18" s="759"/>
      <c r="AN18" s="760"/>
      <c r="AO18" s="167" t="s">
        <v>93</v>
      </c>
      <c r="AP18" s="167"/>
      <c r="AQ18" s="167"/>
      <c r="AR18" s="167"/>
      <c r="AS18" s="167"/>
      <c r="AT18" s="167"/>
      <c r="AU18" s="167"/>
      <c r="AV18" s="167"/>
      <c r="AW18" s="167"/>
      <c r="AX18" s="167"/>
      <c r="AY18" s="167"/>
      <c r="AZ18" s="172"/>
      <c r="BA18" s="172"/>
      <c r="BB18" s="172"/>
      <c r="BC18" s="280"/>
      <c r="BE18" s="688" t="s">
        <v>128</v>
      </c>
      <c r="BF18" s="689"/>
      <c r="BG18" s="690"/>
      <c r="BH18" s="776" t="s">
        <v>137</v>
      </c>
      <c r="BI18" s="777"/>
      <c r="BJ18" s="778"/>
      <c r="BK18" s="776" t="s">
        <v>363</v>
      </c>
      <c r="BL18" s="777"/>
      <c r="BM18" s="778"/>
      <c r="BN18" s="221" t="s">
        <v>166</v>
      </c>
      <c r="BO18" s="573"/>
      <c r="BP18" s="573"/>
      <c r="BQ18" s="290"/>
      <c r="BR18" s="191"/>
      <c r="BS18" s="599"/>
      <c r="BT18" s="599"/>
      <c r="BU18" s="600"/>
      <c r="BV18" s="219" t="s">
        <v>108</v>
      </c>
      <c r="BW18" s="815"/>
      <c r="BX18" s="815"/>
      <c r="BY18" s="816"/>
      <c r="BZ18" s="219" t="s">
        <v>177</v>
      </c>
      <c r="CA18" s="815"/>
      <c r="CB18" s="815"/>
      <c r="CC18" s="816"/>
      <c r="CD18" s="191"/>
      <c r="CE18" s="815"/>
      <c r="CF18" s="815"/>
      <c r="CG18" s="816"/>
      <c r="CH18" s="776"/>
      <c r="CI18" s="827"/>
      <c r="CJ18" s="827"/>
      <c r="CK18" s="828"/>
      <c r="CL18" s="82"/>
      <c r="CM18" s="82"/>
      <c r="CN18" s="82"/>
      <c r="CO18" s="82"/>
      <c r="CP18" s="82"/>
      <c r="CQ18" s="82"/>
      <c r="CR18" s="82"/>
      <c r="CS18" s="82"/>
      <c r="CT18" s="82"/>
      <c r="CU18" s="82"/>
      <c r="CV18" s="82"/>
      <c r="CW18" s="82"/>
      <c r="CX18" s="82"/>
      <c r="CY18" s="82"/>
      <c r="CZ18" s="82"/>
      <c r="DA18" s="82"/>
      <c r="DB18" s="82"/>
      <c r="DC18" s="82"/>
      <c r="DD18" s="82"/>
      <c r="DE18" s="82"/>
      <c r="DF18" s="82"/>
      <c r="DG18" s="82"/>
    </row>
    <row r="19" spans="1:111" ht="12.6" customHeight="1">
      <c r="A19" s="596"/>
      <c r="B19" s="597"/>
      <c r="C19" s="598"/>
      <c r="D19" s="596"/>
      <c r="E19" s="597"/>
      <c r="F19" s="597"/>
      <c r="G19" s="598"/>
      <c r="H19" s="663"/>
      <c r="I19" s="666"/>
      <c r="J19" s="666"/>
      <c r="K19" s="706"/>
      <c r="L19" s="707"/>
      <c r="M19" s="708"/>
      <c r="N19" s="663"/>
      <c r="O19" s="666"/>
      <c r="P19" s="666"/>
      <c r="Q19" s="663"/>
      <c r="R19" s="666"/>
      <c r="S19" s="667"/>
      <c r="T19" s="706"/>
      <c r="U19" s="707"/>
      <c r="V19" s="708"/>
      <c r="W19" s="663"/>
      <c r="X19" s="666"/>
      <c r="Y19" s="667"/>
      <c r="Z19" s="663"/>
      <c r="AA19" s="754"/>
      <c r="AB19" s="754"/>
      <c r="AC19" s="744"/>
      <c r="AD19" s="747"/>
      <c r="AE19" s="747"/>
      <c r="AF19" s="748"/>
      <c r="AG19" s="771"/>
      <c r="AH19" s="773"/>
      <c r="AI19" s="773"/>
      <c r="AJ19" s="773"/>
      <c r="AK19" s="775"/>
      <c r="AL19" s="761"/>
      <c r="AM19" s="761"/>
      <c r="AN19" s="762"/>
      <c r="AO19" s="182" t="s">
        <v>400</v>
      </c>
      <c r="AP19" s="182"/>
      <c r="AQ19" s="182"/>
      <c r="AR19" s="182"/>
      <c r="AS19" s="182"/>
      <c r="AT19" s="182"/>
      <c r="AU19" s="182"/>
      <c r="AV19" s="182"/>
      <c r="AW19" s="182"/>
      <c r="AX19" s="182"/>
      <c r="AY19" s="182"/>
      <c r="AZ19" s="206"/>
      <c r="BA19" s="206"/>
      <c r="BB19" s="206"/>
      <c r="BC19" s="207"/>
      <c r="BE19" s="694"/>
      <c r="BF19" s="695"/>
      <c r="BG19" s="696"/>
      <c r="BH19" s="779"/>
      <c r="BI19" s="780"/>
      <c r="BJ19" s="781"/>
      <c r="BK19" s="779"/>
      <c r="BL19" s="780"/>
      <c r="BM19" s="781"/>
      <c r="BN19" s="192"/>
      <c r="BO19" s="601">
        <v>10000</v>
      </c>
      <c r="BP19" s="601"/>
      <c r="BQ19" s="602"/>
      <c r="BR19" s="192"/>
      <c r="BS19" s="601"/>
      <c r="BT19" s="601"/>
      <c r="BU19" s="602"/>
      <c r="BV19" s="192"/>
      <c r="BW19" s="601">
        <v>10000</v>
      </c>
      <c r="BX19" s="601"/>
      <c r="BY19" s="602"/>
      <c r="BZ19" s="192"/>
      <c r="CA19" s="601">
        <v>10000</v>
      </c>
      <c r="CB19" s="601"/>
      <c r="CC19" s="602"/>
      <c r="CD19" s="192"/>
      <c r="CE19" s="601">
        <v>10000</v>
      </c>
      <c r="CF19" s="601"/>
      <c r="CG19" s="602"/>
      <c r="CH19" s="779"/>
      <c r="CI19" s="829"/>
      <c r="CJ19" s="829"/>
      <c r="CK19" s="830"/>
      <c r="CL19" s="82"/>
      <c r="CM19" s="82"/>
      <c r="CN19" s="82"/>
      <c r="CO19" s="82"/>
      <c r="CP19" s="82"/>
      <c r="CQ19" s="82"/>
      <c r="CR19" s="82"/>
      <c r="CS19" s="82"/>
      <c r="CT19" s="82"/>
      <c r="CU19" s="82"/>
      <c r="CV19" s="82"/>
      <c r="CW19" s="82"/>
      <c r="CX19" s="82"/>
      <c r="CY19" s="82"/>
      <c r="CZ19" s="82"/>
      <c r="DA19" s="82"/>
      <c r="DB19" s="82"/>
      <c r="DC19" s="82"/>
      <c r="DD19" s="82"/>
      <c r="DE19" s="82"/>
      <c r="DF19" s="82"/>
      <c r="DG19" s="82"/>
    </row>
    <row r="20" spans="1:111" ht="12.6" customHeight="1">
      <c r="A20" s="584" t="s">
        <v>136</v>
      </c>
      <c r="B20" s="585"/>
      <c r="C20" s="586"/>
      <c r="D20" s="685"/>
      <c r="E20" s="686"/>
      <c r="F20" s="686"/>
      <c r="G20" s="687"/>
      <c r="H20" s="213"/>
      <c r="I20" s="698">
        <v>4260</v>
      </c>
      <c r="J20" s="699"/>
      <c r="K20" s="728"/>
      <c r="L20" s="729"/>
      <c r="M20" s="730"/>
      <c r="N20" s="728"/>
      <c r="O20" s="729"/>
      <c r="P20" s="730"/>
      <c r="Q20" s="213"/>
      <c r="R20" s="698">
        <v>5860</v>
      </c>
      <c r="S20" s="699"/>
      <c r="T20" s="728"/>
      <c r="U20" s="729"/>
      <c r="V20" s="730"/>
      <c r="W20" s="728"/>
      <c r="X20" s="729"/>
      <c r="Y20" s="730"/>
      <c r="Z20" s="728"/>
      <c r="AA20" s="729"/>
      <c r="AB20" s="730"/>
      <c r="AC20" s="252"/>
      <c r="AD20" s="763"/>
      <c r="AE20" s="763"/>
      <c r="AF20" s="764"/>
      <c r="AG20" s="252"/>
      <c r="AH20" s="765"/>
      <c r="AI20" s="766"/>
      <c r="AJ20" s="767"/>
      <c r="AK20" s="214"/>
      <c r="AL20" s="671">
        <v>4049160</v>
      </c>
      <c r="AM20" s="671"/>
      <c r="AN20" s="672"/>
      <c r="AO20" s="200"/>
      <c r="AP20" s="201"/>
      <c r="AQ20" s="201"/>
      <c r="AR20" s="201"/>
      <c r="AS20" s="201"/>
      <c r="AT20" s="201"/>
      <c r="AU20" s="201"/>
      <c r="AV20" s="201"/>
      <c r="AW20" s="201"/>
      <c r="AX20" s="201"/>
      <c r="AY20" s="201"/>
      <c r="AZ20" s="202"/>
      <c r="BA20" s="202"/>
      <c r="BB20" s="202"/>
      <c r="BC20" s="203"/>
      <c r="BE20" s="688" t="s">
        <v>299</v>
      </c>
      <c r="BF20" s="689"/>
      <c r="BG20" s="690"/>
      <c r="BH20" s="776" t="s">
        <v>137</v>
      </c>
      <c r="BI20" s="777"/>
      <c r="BJ20" s="778"/>
      <c r="BK20" s="776" t="s">
        <v>325</v>
      </c>
      <c r="BL20" s="777"/>
      <c r="BM20" s="778"/>
      <c r="BN20" s="823"/>
      <c r="BO20" s="576"/>
      <c r="BP20" s="576"/>
      <c r="BQ20" s="574" t="s">
        <v>102</v>
      </c>
      <c r="BR20" s="191"/>
      <c r="BS20" s="815"/>
      <c r="BT20" s="815"/>
      <c r="BU20" s="816"/>
      <c r="BV20" s="191"/>
      <c r="BW20" s="815"/>
      <c r="BX20" s="815"/>
      <c r="BY20" s="816"/>
      <c r="BZ20" s="191"/>
      <c r="CA20" s="815"/>
      <c r="CB20" s="815"/>
      <c r="CC20" s="816"/>
      <c r="CD20" s="191"/>
      <c r="CE20" s="815"/>
      <c r="CF20" s="815"/>
      <c r="CG20" s="816"/>
      <c r="CH20" s="776"/>
      <c r="CI20" s="831">
        <v>1320000</v>
      </c>
      <c r="CJ20" s="831"/>
      <c r="CK20" s="832"/>
      <c r="CL20" s="82"/>
      <c r="CM20" s="82"/>
      <c r="CN20" s="82"/>
      <c r="CO20" s="82"/>
      <c r="CP20" s="82"/>
      <c r="CQ20" s="82"/>
      <c r="CR20" s="82"/>
      <c r="CS20" s="82"/>
      <c r="CT20" s="82"/>
      <c r="CU20" s="82"/>
      <c r="CV20" s="82"/>
      <c r="CW20" s="82"/>
      <c r="CX20" s="82"/>
      <c r="CY20" s="82"/>
      <c r="CZ20" s="82"/>
      <c r="DA20" s="82"/>
      <c r="DB20" s="82"/>
      <c r="DC20" s="82"/>
      <c r="DD20" s="82"/>
      <c r="DE20" s="82"/>
      <c r="DF20" s="82"/>
      <c r="DG20" s="82"/>
    </row>
    <row r="21" spans="1:111" ht="12.6" customHeight="1">
      <c r="A21" s="176"/>
      <c r="B21" s="176"/>
      <c r="C21" s="176"/>
      <c r="D21" s="177"/>
      <c r="E21" s="177"/>
      <c r="F21" s="177"/>
      <c r="G21" s="177"/>
      <c r="H21" s="166"/>
      <c r="I21" s="208"/>
      <c r="J21" s="208"/>
      <c r="K21" s="208"/>
      <c r="L21" s="208"/>
      <c r="M21" s="208"/>
      <c r="N21" s="208"/>
      <c r="O21" s="208"/>
      <c r="P21" s="208"/>
      <c r="Q21" s="166"/>
      <c r="R21" s="208"/>
      <c r="S21" s="208"/>
      <c r="T21" s="208"/>
      <c r="U21" s="208"/>
      <c r="V21" s="208"/>
      <c r="W21" s="208"/>
      <c r="X21" s="208"/>
      <c r="Y21" s="208"/>
      <c r="Z21" s="208"/>
      <c r="AA21" s="208"/>
      <c r="AB21" s="208"/>
      <c r="AC21" s="167"/>
      <c r="AD21" s="176"/>
      <c r="AE21" s="176"/>
      <c r="AF21" s="176"/>
      <c r="AG21" s="167"/>
      <c r="AH21" s="176"/>
      <c r="AI21" s="176"/>
      <c r="AJ21" s="176"/>
      <c r="AK21" s="166"/>
      <c r="AL21" s="856"/>
      <c r="AM21" s="856"/>
      <c r="AN21" s="856"/>
      <c r="AO21" s="167"/>
      <c r="AP21" s="167"/>
      <c r="AQ21" s="167"/>
      <c r="AR21" s="167"/>
      <c r="AS21" s="167"/>
      <c r="AT21" s="167"/>
      <c r="AU21" s="167"/>
      <c r="AV21" s="167"/>
      <c r="AW21" s="167"/>
      <c r="AX21" s="167"/>
      <c r="AY21" s="167"/>
      <c r="AZ21" s="172"/>
      <c r="BA21" s="172"/>
      <c r="BB21" s="172"/>
      <c r="BC21" s="172"/>
      <c r="BE21" s="691"/>
      <c r="BF21" s="692"/>
      <c r="BG21" s="693"/>
      <c r="BH21" s="779"/>
      <c r="BI21" s="780"/>
      <c r="BJ21" s="781"/>
      <c r="BK21" s="779"/>
      <c r="BL21" s="780"/>
      <c r="BM21" s="781"/>
      <c r="BN21" s="824"/>
      <c r="BO21" s="577"/>
      <c r="BP21" s="577"/>
      <c r="BQ21" s="575"/>
      <c r="BR21" s="192"/>
      <c r="BS21" s="601">
        <v>10000</v>
      </c>
      <c r="BT21" s="601"/>
      <c r="BU21" s="602"/>
      <c r="BV21" s="192"/>
      <c r="BW21" s="601"/>
      <c r="BX21" s="601"/>
      <c r="BY21" s="602"/>
      <c r="BZ21" s="192"/>
      <c r="CA21" s="601">
        <v>10000</v>
      </c>
      <c r="CB21" s="601"/>
      <c r="CC21" s="602"/>
      <c r="CD21" s="192"/>
      <c r="CE21" s="601">
        <v>10000</v>
      </c>
      <c r="CF21" s="601"/>
      <c r="CG21" s="602"/>
      <c r="CH21" s="779"/>
      <c r="CI21" s="833"/>
      <c r="CJ21" s="833"/>
      <c r="CK21" s="834"/>
      <c r="CL21" s="82"/>
      <c r="CM21" s="82"/>
      <c r="CN21" s="82"/>
      <c r="CO21" s="82"/>
      <c r="CP21" s="82"/>
      <c r="CQ21" s="82"/>
      <c r="CR21" s="82"/>
      <c r="CS21" s="82"/>
      <c r="CT21" s="82"/>
      <c r="CU21" s="82"/>
      <c r="CV21" s="82"/>
      <c r="CW21" s="82"/>
      <c r="CX21" s="82"/>
      <c r="CY21" s="82"/>
      <c r="CZ21" s="82"/>
      <c r="DA21" s="82"/>
      <c r="DB21" s="82"/>
      <c r="DC21" s="82"/>
      <c r="DD21" s="82"/>
      <c r="DE21" s="82"/>
      <c r="DF21" s="82"/>
      <c r="DG21" s="82"/>
    </row>
    <row r="22" spans="1:111" ht="12.6" customHeight="1">
      <c r="A22" s="163" t="s">
        <v>302</v>
      </c>
      <c r="B22" s="163"/>
      <c r="C22" s="163"/>
      <c r="D22" s="163"/>
      <c r="E22" s="163"/>
      <c r="F22" s="163"/>
      <c r="G22" s="163"/>
      <c r="H22" s="163"/>
      <c r="I22" s="163"/>
      <c r="J22" s="163"/>
      <c r="K22" s="163"/>
      <c r="L22" s="163"/>
      <c r="M22" s="163"/>
      <c r="N22" s="163"/>
      <c r="O22" s="163"/>
      <c r="P22" s="163"/>
      <c r="Q22" s="161"/>
      <c r="R22" s="161"/>
      <c r="S22" s="161"/>
      <c r="T22" s="161"/>
      <c r="U22" s="161"/>
      <c r="V22" s="162"/>
      <c r="W22" s="162"/>
      <c r="X22" s="162"/>
      <c r="Y22" s="162"/>
      <c r="Z22" s="162"/>
      <c r="AA22" s="162"/>
      <c r="AB22" s="162"/>
      <c r="AC22" s="162"/>
      <c r="AD22" s="162"/>
      <c r="AE22" s="162"/>
      <c r="AF22" s="162"/>
      <c r="AG22" s="162"/>
      <c r="AH22" s="162"/>
      <c r="AI22" s="162"/>
      <c r="AJ22" s="162"/>
      <c r="AK22" s="162"/>
      <c r="AL22" s="162"/>
      <c r="AM22" s="162"/>
      <c r="AN22" s="162"/>
      <c r="AO22" s="162"/>
      <c r="AP22" s="162"/>
      <c r="AQ22" s="162"/>
      <c r="AR22" s="162"/>
      <c r="AS22" s="162"/>
      <c r="AT22" s="162"/>
      <c r="AU22" s="162"/>
      <c r="AV22" s="162"/>
      <c r="AW22" s="162"/>
      <c r="AX22" s="162"/>
      <c r="AY22" s="162"/>
      <c r="BE22" s="691"/>
      <c r="BF22" s="692"/>
      <c r="BG22" s="693"/>
      <c r="BH22" s="776" t="s">
        <v>137</v>
      </c>
      <c r="BI22" s="777"/>
      <c r="BJ22" s="778"/>
      <c r="BK22" s="776" t="s">
        <v>363</v>
      </c>
      <c r="BL22" s="777"/>
      <c r="BM22" s="778"/>
      <c r="BN22" s="191"/>
      <c r="BO22" s="815"/>
      <c r="BP22" s="815"/>
      <c r="BQ22" s="816"/>
      <c r="BR22" s="191"/>
      <c r="BS22" s="599"/>
      <c r="BT22" s="599"/>
      <c r="BU22" s="600"/>
      <c r="BV22" s="191"/>
      <c r="BW22" s="815"/>
      <c r="BX22" s="815"/>
      <c r="BY22" s="816"/>
      <c r="BZ22" s="191"/>
      <c r="CA22" s="815"/>
      <c r="CB22" s="815"/>
      <c r="CC22" s="816"/>
      <c r="CD22" s="191"/>
      <c r="CE22" s="815"/>
      <c r="CF22" s="815"/>
      <c r="CG22" s="816"/>
      <c r="CH22" s="776"/>
      <c r="CI22" s="831">
        <v>1112000</v>
      </c>
      <c r="CJ22" s="831"/>
      <c r="CK22" s="832"/>
      <c r="CL22" s="82"/>
      <c r="CM22" s="82"/>
      <c r="CN22" s="82"/>
      <c r="CO22" s="82"/>
      <c r="CP22" s="82"/>
      <c r="CQ22" s="82"/>
      <c r="CR22" s="82"/>
      <c r="CS22" s="82"/>
      <c r="CT22" s="82"/>
      <c r="CU22" s="82"/>
      <c r="CV22" s="82"/>
      <c r="CW22" s="82"/>
      <c r="CX22" s="82"/>
      <c r="CY22" s="82"/>
      <c r="CZ22" s="82"/>
      <c r="DA22" s="82"/>
      <c r="DB22" s="82"/>
      <c r="DC22" s="82"/>
      <c r="DD22" s="82"/>
      <c r="DE22" s="82"/>
      <c r="DF22" s="82"/>
      <c r="DG22" s="82"/>
    </row>
    <row r="23" spans="1:111" ht="12.6" customHeight="1">
      <c r="A23" s="163" t="s">
        <v>257</v>
      </c>
      <c r="B23" s="163"/>
      <c r="C23" s="163"/>
      <c r="D23" s="163"/>
      <c r="E23" s="163"/>
      <c r="F23" s="163"/>
      <c r="G23" s="163"/>
      <c r="H23" s="163"/>
      <c r="I23" s="163"/>
      <c r="J23" s="163"/>
      <c r="K23" s="163"/>
      <c r="L23" s="163"/>
      <c r="M23" s="163"/>
      <c r="N23" s="163"/>
      <c r="O23" s="163"/>
      <c r="P23" s="163"/>
      <c r="Q23" s="158"/>
      <c r="R23" s="161"/>
      <c r="S23" s="158"/>
      <c r="T23" s="158"/>
      <c r="U23" s="158"/>
      <c r="V23" s="161"/>
      <c r="W23" s="162"/>
      <c r="X23" s="162"/>
      <c r="Y23" s="162"/>
      <c r="Z23" s="162"/>
      <c r="AA23" s="162"/>
      <c r="AB23" s="162"/>
      <c r="AC23" s="162"/>
      <c r="AD23" s="162"/>
      <c r="AE23" s="162"/>
      <c r="AF23" s="162"/>
      <c r="AG23" s="162"/>
      <c r="AH23" s="162"/>
      <c r="AI23" s="162"/>
      <c r="AJ23" s="162"/>
      <c r="AK23" s="162"/>
      <c r="AL23" s="162"/>
      <c r="AM23" s="162"/>
      <c r="AN23" s="162"/>
      <c r="AO23" s="162"/>
      <c r="AP23" s="162"/>
      <c r="AQ23" s="162"/>
      <c r="AR23" s="162"/>
      <c r="AS23" s="162"/>
      <c r="AT23" s="162"/>
      <c r="AU23" s="162"/>
      <c r="AV23" s="162"/>
      <c r="AW23" s="162"/>
      <c r="AX23" s="162"/>
      <c r="AY23" s="162"/>
      <c r="BE23" s="691"/>
      <c r="BF23" s="692"/>
      <c r="BG23" s="693"/>
      <c r="BH23" s="779"/>
      <c r="BI23" s="780"/>
      <c r="BJ23" s="781"/>
      <c r="BK23" s="779"/>
      <c r="BL23" s="780"/>
      <c r="BM23" s="781"/>
      <c r="BN23" s="192"/>
      <c r="BO23" s="601">
        <v>10000</v>
      </c>
      <c r="BP23" s="601"/>
      <c r="BQ23" s="602"/>
      <c r="BR23" s="192"/>
      <c r="BS23" s="601"/>
      <c r="BT23" s="601"/>
      <c r="BU23" s="602"/>
      <c r="BV23" s="192"/>
      <c r="BW23" s="601">
        <v>10000</v>
      </c>
      <c r="BX23" s="601"/>
      <c r="BY23" s="602"/>
      <c r="BZ23" s="192"/>
      <c r="CA23" s="601">
        <v>10000</v>
      </c>
      <c r="CB23" s="601"/>
      <c r="CC23" s="602"/>
      <c r="CD23" s="192"/>
      <c r="CE23" s="601">
        <v>10000</v>
      </c>
      <c r="CF23" s="601"/>
      <c r="CG23" s="602"/>
      <c r="CH23" s="779"/>
      <c r="CI23" s="833"/>
      <c r="CJ23" s="833"/>
      <c r="CK23" s="834"/>
      <c r="CL23" s="82"/>
      <c r="CM23" s="82"/>
      <c r="CN23" s="82"/>
      <c r="CO23" s="82"/>
      <c r="CP23" s="82"/>
      <c r="CQ23" s="82"/>
      <c r="CR23" s="82"/>
      <c r="CS23" s="82"/>
      <c r="CT23" s="82"/>
      <c r="CU23" s="82"/>
      <c r="CV23" s="82"/>
      <c r="CW23" s="82"/>
      <c r="CX23" s="82"/>
      <c r="CY23" s="82"/>
      <c r="CZ23" s="82"/>
      <c r="DA23" s="82"/>
      <c r="DB23" s="82"/>
      <c r="DC23" s="82"/>
      <c r="DD23" s="82"/>
      <c r="DE23" s="82"/>
      <c r="DF23" s="82"/>
      <c r="DG23" s="82"/>
    </row>
    <row r="24" spans="1:111" ht="12.6" customHeight="1">
      <c r="A24" s="165" t="s">
        <v>30</v>
      </c>
      <c r="B24" s="165"/>
      <c r="C24" s="165"/>
      <c r="D24" s="165"/>
      <c r="E24" s="165"/>
      <c r="F24" s="165"/>
      <c r="G24" s="165"/>
      <c r="H24" s="165"/>
      <c r="I24" s="165"/>
      <c r="J24" s="165"/>
      <c r="K24" s="165"/>
      <c r="L24" s="165"/>
      <c r="M24" s="165"/>
      <c r="N24" s="165"/>
      <c r="O24" s="165"/>
      <c r="P24" s="165"/>
      <c r="Q24" s="167"/>
      <c r="R24" s="167"/>
      <c r="S24" s="167"/>
      <c r="T24" s="167"/>
      <c r="U24" s="167"/>
      <c r="V24" s="167"/>
      <c r="W24" s="164"/>
      <c r="X24" s="164"/>
      <c r="Y24" s="164"/>
      <c r="Z24" s="164"/>
      <c r="AA24" s="164"/>
      <c r="AB24" s="164"/>
      <c r="AC24" s="164"/>
      <c r="AD24" s="164"/>
      <c r="AE24" s="164"/>
      <c r="AF24" s="164"/>
      <c r="AG24" s="164"/>
      <c r="AH24" s="164"/>
      <c r="AI24" s="164"/>
      <c r="AJ24" s="164"/>
      <c r="AK24" s="164"/>
      <c r="AL24" s="164"/>
      <c r="AM24" s="164"/>
      <c r="AN24" s="164"/>
      <c r="AO24" s="164"/>
      <c r="AP24" s="164"/>
      <c r="AQ24" s="164"/>
      <c r="AR24" s="164"/>
      <c r="AS24" s="164"/>
      <c r="AT24" s="164"/>
      <c r="AU24" s="164"/>
      <c r="AV24" s="164"/>
      <c r="AW24" s="164"/>
      <c r="AX24" s="164"/>
      <c r="AY24" s="164"/>
      <c r="AZ24" s="168"/>
      <c r="BA24" s="168"/>
      <c r="BB24" s="168"/>
      <c r="BC24" s="168"/>
      <c r="BE24" s="691"/>
      <c r="BF24" s="692"/>
      <c r="BG24" s="693"/>
      <c r="BH24" s="776" t="s">
        <v>137</v>
      </c>
      <c r="BI24" s="777"/>
      <c r="BJ24" s="778"/>
      <c r="BK24" s="776" t="s">
        <v>352</v>
      </c>
      <c r="BL24" s="777"/>
      <c r="BM24" s="778"/>
      <c r="BN24" s="776"/>
      <c r="BO24" s="576"/>
      <c r="BP24" s="576"/>
      <c r="BQ24" s="574" t="s">
        <v>102</v>
      </c>
      <c r="BR24" s="191"/>
      <c r="BS24" s="599"/>
      <c r="BT24" s="599"/>
      <c r="BU24" s="600"/>
      <c r="BV24" s="191"/>
      <c r="BW24" s="815"/>
      <c r="BX24" s="815"/>
      <c r="BY24" s="816"/>
      <c r="BZ24" s="219" t="s">
        <v>124</v>
      </c>
      <c r="CA24" s="815"/>
      <c r="CB24" s="815"/>
      <c r="CC24" s="816"/>
      <c r="CD24" s="219" t="s">
        <v>104</v>
      </c>
      <c r="CE24" s="815"/>
      <c r="CF24" s="815"/>
      <c r="CG24" s="816"/>
      <c r="CH24" s="776"/>
      <c r="CI24" s="831">
        <v>983000</v>
      </c>
      <c r="CJ24" s="831"/>
      <c r="CK24" s="832"/>
      <c r="CL24" s="82"/>
      <c r="CM24" s="82"/>
      <c r="CN24" s="82"/>
      <c r="CO24" s="82"/>
      <c r="CP24" s="82"/>
      <c r="CQ24" s="82"/>
      <c r="CR24" s="82"/>
      <c r="CS24" s="82"/>
      <c r="CT24" s="82"/>
      <c r="CU24" s="82"/>
      <c r="CV24" s="82"/>
      <c r="CW24" s="82"/>
      <c r="CX24" s="82"/>
      <c r="CY24" s="82"/>
      <c r="CZ24" s="82"/>
      <c r="DA24" s="82"/>
      <c r="DB24" s="82"/>
      <c r="DC24" s="82"/>
      <c r="DD24" s="82"/>
      <c r="DE24" s="82"/>
      <c r="DF24" s="82"/>
      <c r="DG24" s="82"/>
    </row>
    <row r="25" spans="1:111" ht="12.6" customHeight="1">
      <c r="A25" s="166" t="s">
        <v>20</v>
      </c>
      <c r="B25" s="166"/>
      <c r="C25" s="166"/>
      <c r="D25" s="166"/>
      <c r="E25" s="166"/>
      <c r="F25" s="166"/>
      <c r="G25" s="166"/>
      <c r="H25" s="166"/>
      <c r="I25" s="166"/>
      <c r="J25" s="166"/>
      <c r="K25" s="166"/>
      <c r="L25" s="166"/>
      <c r="M25" s="166"/>
      <c r="N25" s="166"/>
      <c r="O25" s="166"/>
      <c r="P25" s="165"/>
      <c r="Q25" s="167"/>
      <c r="R25" s="167"/>
      <c r="S25" s="165"/>
      <c r="T25" s="165"/>
      <c r="U25" s="165"/>
      <c r="V25" s="167"/>
      <c r="W25" s="164"/>
      <c r="X25" s="164"/>
      <c r="Y25" s="164"/>
      <c r="Z25" s="164"/>
      <c r="AA25" s="164"/>
      <c r="AB25" s="164"/>
      <c r="AC25" s="164"/>
      <c r="AD25" s="164"/>
      <c r="AE25" s="164"/>
      <c r="AF25" s="164"/>
      <c r="AG25" s="164"/>
      <c r="AH25" s="164"/>
      <c r="AI25" s="164"/>
      <c r="AJ25" s="164"/>
      <c r="AK25" s="164"/>
      <c r="AL25" s="164"/>
      <c r="AM25" s="164"/>
      <c r="AN25" s="164"/>
      <c r="AO25" s="164"/>
      <c r="AP25" s="164"/>
      <c r="AQ25" s="164"/>
      <c r="AR25" s="164"/>
      <c r="AS25" s="164"/>
      <c r="AT25" s="164"/>
      <c r="AU25" s="164"/>
      <c r="AV25" s="164"/>
      <c r="AW25" s="164"/>
      <c r="AX25" s="164"/>
      <c r="AY25" s="164"/>
      <c r="AZ25" s="168"/>
      <c r="BA25" s="168"/>
      <c r="BB25" s="168"/>
      <c r="BC25" s="168"/>
      <c r="BE25" s="694"/>
      <c r="BF25" s="695"/>
      <c r="BG25" s="696"/>
      <c r="BH25" s="779"/>
      <c r="BI25" s="780"/>
      <c r="BJ25" s="781"/>
      <c r="BK25" s="779"/>
      <c r="BL25" s="780"/>
      <c r="BM25" s="781"/>
      <c r="BN25" s="779"/>
      <c r="BO25" s="577"/>
      <c r="BP25" s="577"/>
      <c r="BQ25" s="575"/>
      <c r="BR25" s="192"/>
      <c r="BS25" s="601"/>
      <c r="BT25" s="601"/>
      <c r="BU25" s="602"/>
      <c r="BV25" s="192"/>
      <c r="BW25" s="601">
        <v>10000</v>
      </c>
      <c r="BX25" s="601"/>
      <c r="BY25" s="602"/>
      <c r="BZ25" s="192"/>
      <c r="CA25" s="601">
        <v>10000</v>
      </c>
      <c r="CB25" s="601"/>
      <c r="CC25" s="602"/>
      <c r="CD25" s="192"/>
      <c r="CE25" s="601">
        <v>10000</v>
      </c>
      <c r="CF25" s="601"/>
      <c r="CG25" s="602"/>
      <c r="CH25" s="779"/>
      <c r="CI25" s="833"/>
      <c r="CJ25" s="833"/>
      <c r="CK25" s="834"/>
      <c r="CL25" s="82"/>
      <c r="CM25" s="82"/>
      <c r="CN25" s="82"/>
      <c r="CO25" s="82"/>
      <c r="CP25" s="82"/>
      <c r="CQ25" s="82"/>
      <c r="CR25" s="82"/>
      <c r="CS25" s="82"/>
      <c r="CT25" s="82"/>
      <c r="CU25" s="82"/>
      <c r="CV25" s="82"/>
      <c r="CW25" s="82"/>
      <c r="CX25" s="82"/>
      <c r="CY25" s="82"/>
      <c r="CZ25" s="82"/>
      <c r="DA25" s="82"/>
      <c r="DB25" s="82"/>
      <c r="DC25" s="82"/>
      <c r="DD25" s="82"/>
      <c r="DE25" s="82"/>
      <c r="DF25" s="82"/>
      <c r="DG25" s="82"/>
    </row>
    <row r="26" spans="1:111" ht="12.6" customHeight="1">
      <c r="A26" s="165" t="s">
        <v>9</v>
      </c>
      <c r="B26" s="165"/>
      <c r="C26" s="165"/>
      <c r="D26" s="166"/>
      <c r="E26" s="166"/>
      <c r="F26" s="165"/>
      <c r="G26" s="165"/>
      <c r="H26" s="165"/>
      <c r="I26" s="165"/>
      <c r="J26" s="166"/>
      <c r="K26" s="166"/>
      <c r="L26" s="166"/>
      <c r="M26" s="165"/>
      <c r="N26" s="165"/>
      <c r="O26" s="165"/>
      <c r="P26" s="165"/>
      <c r="Q26" s="167"/>
      <c r="R26" s="167"/>
      <c r="S26" s="167"/>
      <c r="T26" s="167"/>
      <c r="U26" s="167"/>
      <c r="V26" s="167"/>
      <c r="W26" s="164"/>
      <c r="X26" s="164"/>
      <c r="Y26" s="164"/>
      <c r="Z26" s="164"/>
      <c r="AA26" s="164"/>
      <c r="AB26" s="164"/>
      <c r="AC26" s="164"/>
      <c r="AD26" s="164"/>
      <c r="AE26" s="164"/>
      <c r="AF26" s="164"/>
      <c r="AG26" s="164"/>
      <c r="AH26" s="164"/>
      <c r="AI26" s="164"/>
      <c r="AJ26" s="164"/>
      <c r="AK26" s="164"/>
      <c r="AL26" s="164"/>
      <c r="AM26" s="164"/>
      <c r="AN26" s="164"/>
      <c r="AO26" s="164"/>
      <c r="AP26" s="164"/>
      <c r="AQ26" s="164"/>
      <c r="AR26" s="164"/>
      <c r="AS26" s="164"/>
      <c r="AT26" s="164"/>
      <c r="AU26" s="164"/>
      <c r="AV26" s="164"/>
      <c r="AW26" s="164"/>
      <c r="AX26" s="164"/>
      <c r="AY26" s="164"/>
      <c r="AZ26" s="168"/>
      <c r="BA26" s="168"/>
      <c r="BB26" s="168"/>
      <c r="BC26" s="168"/>
      <c r="BE26" s="776" t="s">
        <v>136</v>
      </c>
      <c r="BF26" s="777"/>
      <c r="BG26" s="778"/>
      <c r="BH26" s="803"/>
      <c r="BI26" s="804"/>
      <c r="BJ26" s="805"/>
      <c r="BK26" s="803"/>
      <c r="BL26" s="804"/>
      <c r="BM26" s="805"/>
      <c r="BN26" s="803"/>
      <c r="BO26" s="804"/>
      <c r="BP26" s="804"/>
      <c r="BQ26" s="805"/>
      <c r="BR26" s="191"/>
      <c r="BS26" s="599">
        <v>2154</v>
      </c>
      <c r="BT26" s="599"/>
      <c r="BU26" s="600"/>
      <c r="BV26" s="191"/>
      <c r="BW26" s="599">
        <v>3014</v>
      </c>
      <c r="BX26" s="599"/>
      <c r="BY26" s="600"/>
      <c r="BZ26" s="191"/>
      <c r="CA26" s="599">
        <v>2562</v>
      </c>
      <c r="CB26" s="599"/>
      <c r="CC26" s="600"/>
      <c r="CD26" s="191"/>
      <c r="CE26" s="599">
        <v>2630</v>
      </c>
      <c r="CF26" s="599"/>
      <c r="CG26" s="600"/>
      <c r="CH26" s="776"/>
      <c r="CI26" s="831">
        <v>4049160</v>
      </c>
      <c r="CJ26" s="831"/>
      <c r="CK26" s="832"/>
      <c r="CL26" s="82"/>
      <c r="CM26" s="82"/>
      <c r="CN26" s="82"/>
      <c r="CO26" s="82"/>
      <c r="CP26" s="82"/>
      <c r="CQ26" s="82"/>
      <c r="CR26" s="82"/>
      <c r="CS26" s="82"/>
      <c r="CT26" s="82"/>
      <c r="CU26" s="82"/>
      <c r="CV26" s="82"/>
      <c r="CW26" s="82"/>
      <c r="CX26" s="82"/>
      <c r="CY26" s="82"/>
      <c r="CZ26" s="82"/>
      <c r="DA26" s="82"/>
      <c r="DB26" s="82"/>
      <c r="DC26" s="82"/>
      <c r="DD26" s="82"/>
      <c r="DE26" s="82"/>
      <c r="DF26" s="82"/>
      <c r="DG26" s="82"/>
    </row>
    <row r="27" spans="1:111" ht="12.6" customHeight="1">
      <c r="A27" s="165" t="s">
        <v>32</v>
      </c>
      <c r="B27" s="165"/>
      <c r="C27" s="174"/>
      <c r="D27" s="165"/>
      <c r="E27" s="165"/>
      <c r="F27" s="165"/>
      <c r="G27" s="174"/>
      <c r="H27" s="174"/>
      <c r="I27" s="165"/>
      <c r="J27" s="174"/>
      <c r="K27" s="165"/>
      <c r="L27" s="165"/>
      <c r="M27" s="174"/>
      <c r="N27" s="165"/>
      <c r="O27" s="165"/>
      <c r="P27" s="165"/>
      <c r="Q27" s="175"/>
      <c r="R27" s="167"/>
      <c r="S27" s="165"/>
      <c r="T27" s="165"/>
      <c r="U27" s="165"/>
      <c r="V27" s="167"/>
      <c r="W27" s="164"/>
      <c r="X27" s="164"/>
      <c r="Y27" s="164"/>
      <c r="Z27" s="164"/>
      <c r="AA27" s="164"/>
      <c r="AB27" s="164"/>
      <c r="AC27" s="164"/>
      <c r="AD27" s="164"/>
      <c r="AE27" s="164"/>
      <c r="AF27" s="164"/>
      <c r="AG27" s="164"/>
      <c r="AH27" s="164"/>
      <c r="AI27" s="164"/>
      <c r="AJ27" s="164"/>
      <c r="AK27" s="164"/>
      <c r="AL27" s="164"/>
      <c r="AM27" s="164"/>
      <c r="AN27" s="164"/>
      <c r="AO27" s="164"/>
      <c r="AP27" s="164"/>
      <c r="AQ27" s="164"/>
      <c r="AR27" s="164"/>
      <c r="AS27" s="164"/>
      <c r="AT27" s="164"/>
      <c r="AU27" s="164"/>
      <c r="AV27" s="164"/>
      <c r="AW27" s="164"/>
      <c r="AX27" s="164"/>
      <c r="AY27" s="164"/>
      <c r="AZ27" s="168"/>
      <c r="BA27" s="168"/>
      <c r="BB27" s="168"/>
      <c r="BC27" s="168"/>
      <c r="BE27" s="779"/>
      <c r="BF27" s="780"/>
      <c r="BG27" s="781"/>
      <c r="BH27" s="806"/>
      <c r="BI27" s="807"/>
      <c r="BJ27" s="808"/>
      <c r="BK27" s="806"/>
      <c r="BL27" s="807"/>
      <c r="BM27" s="808"/>
      <c r="BN27" s="806"/>
      <c r="BO27" s="807"/>
      <c r="BP27" s="807"/>
      <c r="BQ27" s="808"/>
      <c r="BR27" s="192"/>
      <c r="BS27" s="601">
        <v>10000</v>
      </c>
      <c r="BT27" s="601"/>
      <c r="BU27" s="602"/>
      <c r="BV27" s="192"/>
      <c r="BW27" s="601">
        <v>10000</v>
      </c>
      <c r="BX27" s="601"/>
      <c r="BY27" s="602"/>
      <c r="BZ27" s="192"/>
      <c r="CA27" s="601">
        <v>10000</v>
      </c>
      <c r="CB27" s="601"/>
      <c r="CC27" s="602"/>
      <c r="CD27" s="192"/>
      <c r="CE27" s="601">
        <v>10000</v>
      </c>
      <c r="CF27" s="601"/>
      <c r="CG27" s="602"/>
      <c r="CH27" s="779"/>
      <c r="CI27" s="833"/>
      <c r="CJ27" s="833"/>
      <c r="CK27" s="834"/>
      <c r="CL27" s="82"/>
      <c r="CM27" s="82"/>
      <c r="CN27" s="82"/>
      <c r="CO27" s="82"/>
      <c r="CP27" s="82"/>
      <c r="CQ27" s="82"/>
      <c r="CR27" s="82"/>
      <c r="CS27" s="82"/>
      <c r="CT27" s="82"/>
      <c r="CU27" s="82"/>
      <c r="CV27" s="82"/>
      <c r="CW27" s="82"/>
      <c r="CX27" s="82"/>
      <c r="CY27" s="82"/>
      <c r="CZ27" s="82"/>
      <c r="DA27" s="82"/>
      <c r="DB27" s="82"/>
      <c r="DC27" s="82"/>
      <c r="DD27" s="82"/>
      <c r="DE27" s="82"/>
      <c r="DF27" s="82"/>
      <c r="DG27" s="82"/>
    </row>
    <row r="28" spans="1:111" ht="12.6" customHeight="1">
      <c r="A28" s="174" t="s">
        <v>14</v>
      </c>
      <c r="B28" s="165"/>
      <c r="C28" s="165"/>
      <c r="D28" s="165"/>
      <c r="E28" s="165"/>
      <c r="F28" s="174"/>
      <c r="G28" s="165"/>
      <c r="H28" s="165"/>
      <c r="I28" s="165"/>
      <c r="J28" s="165"/>
      <c r="K28" s="165"/>
      <c r="L28" s="165"/>
      <c r="M28" s="165"/>
      <c r="N28" s="165"/>
      <c r="O28" s="165"/>
      <c r="P28" s="165"/>
      <c r="Q28" s="167"/>
      <c r="R28" s="167"/>
      <c r="S28" s="167"/>
      <c r="T28" s="167"/>
      <c r="U28" s="167"/>
      <c r="V28" s="167"/>
      <c r="W28" s="164"/>
      <c r="X28" s="164"/>
      <c r="Y28" s="164"/>
      <c r="Z28" s="164"/>
      <c r="AA28" s="164"/>
      <c r="AB28" s="164"/>
      <c r="AC28" s="164"/>
      <c r="AD28" s="164"/>
      <c r="AE28" s="164"/>
      <c r="AF28" s="164"/>
      <c r="AG28" s="164"/>
      <c r="AH28" s="164"/>
      <c r="AI28" s="164"/>
      <c r="AJ28" s="164"/>
      <c r="AK28" s="164"/>
      <c r="AL28" s="164"/>
      <c r="AM28" s="164"/>
      <c r="AN28" s="164"/>
      <c r="AO28" s="164"/>
      <c r="AP28" s="164"/>
      <c r="AQ28" s="164"/>
      <c r="AR28" s="164"/>
      <c r="AS28" s="164"/>
      <c r="AT28" s="164"/>
      <c r="AU28" s="164"/>
      <c r="AV28" s="164"/>
      <c r="AW28" s="164"/>
      <c r="AX28" s="164"/>
      <c r="AY28" s="164"/>
      <c r="AZ28" s="168"/>
      <c r="BA28" s="168"/>
      <c r="BB28" s="168"/>
      <c r="BC28" s="168"/>
      <c r="BE28" s="82"/>
      <c r="BF28" s="82"/>
      <c r="BG28" s="82"/>
      <c r="BH28" s="82"/>
      <c r="BI28" s="82"/>
      <c r="BJ28" s="82"/>
      <c r="BK28" s="82"/>
      <c r="BL28" s="82"/>
      <c r="BM28" s="82"/>
      <c r="BN28" s="82" t="s">
        <v>254</v>
      </c>
      <c r="BO28" s="82"/>
      <c r="BP28" s="82"/>
      <c r="BQ28" s="82"/>
      <c r="BR28" s="82"/>
      <c r="BS28" s="82"/>
      <c r="BT28" s="82"/>
      <c r="BU28" s="82"/>
      <c r="BV28" s="82"/>
      <c r="BW28" s="284"/>
      <c r="BX28" s="284"/>
      <c r="BY28" s="284"/>
      <c r="BZ28" s="82"/>
      <c r="CA28" s="82"/>
      <c r="CB28" s="82"/>
      <c r="CC28" s="82"/>
      <c r="CD28" s="82"/>
      <c r="CE28" s="82"/>
      <c r="CF28" s="82"/>
      <c r="CG28" s="82"/>
      <c r="CH28" s="82"/>
      <c r="CI28" s="82"/>
      <c r="CJ28" s="82"/>
      <c r="CK28" s="82"/>
      <c r="CL28" s="82"/>
      <c r="CM28" s="82"/>
      <c r="CN28" s="82"/>
      <c r="CO28" s="82"/>
      <c r="CP28" s="82"/>
      <c r="CQ28" s="82"/>
      <c r="CR28" s="82"/>
      <c r="CS28" s="82"/>
      <c r="CT28" s="82"/>
      <c r="CU28" s="82"/>
      <c r="CV28" s="82"/>
      <c r="CW28" s="82"/>
      <c r="CX28" s="82"/>
      <c r="CY28" s="82"/>
      <c r="CZ28" s="82"/>
      <c r="DA28" s="82"/>
      <c r="DB28" s="82"/>
      <c r="DC28" s="82"/>
      <c r="DD28" s="82"/>
      <c r="DE28" s="82"/>
      <c r="DF28" s="82"/>
      <c r="DG28" s="82"/>
    </row>
    <row r="29" spans="1:111" ht="12.6" customHeight="1">
      <c r="A29" s="190"/>
      <c r="B29" s="194"/>
      <c r="C29" s="195"/>
      <c r="D29" s="196"/>
      <c r="E29" s="590" t="s">
        <v>357</v>
      </c>
      <c r="F29" s="591"/>
      <c r="G29" s="591"/>
      <c r="H29" s="592"/>
      <c r="I29" s="590" t="s">
        <v>282</v>
      </c>
      <c r="J29" s="591"/>
      <c r="K29" s="591"/>
      <c r="L29" s="592"/>
      <c r="M29" s="590" t="s">
        <v>306</v>
      </c>
      <c r="N29" s="591"/>
      <c r="O29" s="591"/>
      <c r="P29" s="592"/>
      <c r="Q29" s="590" t="s">
        <v>277</v>
      </c>
      <c r="R29" s="591"/>
      <c r="S29" s="591"/>
      <c r="T29" s="592"/>
      <c r="U29" s="581" t="s">
        <v>334</v>
      </c>
      <c r="V29" s="582"/>
      <c r="W29" s="582"/>
      <c r="X29" s="583"/>
      <c r="Y29" s="581" t="s">
        <v>322</v>
      </c>
      <c r="Z29" s="582"/>
      <c r="AA29" s="582"/>
      <c r="AB29" s="583"/>
      <c r="AC29" s="581" t="s">
        <v>334</v>
      </c>
      <c r="AD29" s="582"/>
      <c r="AE29" s="582"/>
      <c r="AF29" s="583"/>
      <c r="AG29" s="581" t="s">
        <v>304</v>
      </c>
      <c r="AH29" s="582"/>
      <c r="AI29" s="582"/>
      <c r="AJ29" s="583"/>
      <c r="AK29" s="584" t="s">
        <v>81</v>
      </c>
      <c r="AL29" s="585"/>
      <c r="AM29" s="585"/>
      <c r="AN29" s="585"/>
      <c r="AO29" s="585"/>
      <c r="AP29" s="585"/>
      <c r="AQ29" s="585"/>
      <c r="AR29" s="585"/>
      <c r="AS29" s="586"/>
      <c r="AT29" s="164"/>
      <c r="AU29" s="164"/>
      <c r="AV29" s="164"/>
      <c r="AW29" s="164"/>
      <c r="AX29" s="164"/>
      <c r="AY29" s="164"/>
      <c r="AZ29" s="168"/>
      <c r="BA29" s="168"/>
      <c r="BB29" s="168"/>
      <c r="BC29" s="168"/>
      <c r="BE29" s="82"/>
      <c r="BF29" s="82"/>
      <c r="BG29" s="82"/>
      <c r="BH29" s="82"/>
      <c r="BI29" s="82"/>
      <c r="BJ29" s="82"/>
      <c r="BK29" s="82"/>
      <c r="BL29" s="82"/>
      <c r="BM29" s="82"/>
      <c r="BN29" s="82"/>
      <c r="BO29" s="82"/>
      <c r="BP29" s="82"/>
      <c r="BQ29" s="82"/>
      <c r="BR29" s="82"/>
      <c r="BS29" s="854"/>
      <c r="BT29" s="855"/>
      <c r="BU29" s="855"/>
      <c r="BV29" s="82"/>
      <c r="BW29" s="854"/>
      <c r="BX29" s="855"/>
      <c r="BY29" s="855"/>
      <c r="BZ29" s="284"/>
      <c r="CA29" s="852"/>
      <c r="CB29" s="853"/>
      <c r="CC29" s="853"/>
      <c r="CD29" s="82"/>
      <c r="CE29" s="852"/>
      <c r="CF29" s="853"/>
      <c r="CG29" s="853"/>
      <c r="CH29" s="82"/>
      <c r="CI29" s="82"/>
      <c r="CJ29" s="82"/>
      <c r="CK29" s="82"/>
      <c r="CL29" s="82"/>
      <c r="CM29" s="82"/>
      <c r="CN29" s="82"/>
      <c r="CO29" s="82"/>
      <c r="CP29" s="82"/>
      <c r="CQ29" s="82"/>
      <c r="CR29" s="82"/>
      <c r="CS29" s="82"/>
      <c r="CT29" s="82"/>
      <c r="CU29" s="82"/>
      <c r="CV29" s="82"/>
      <c r="CW29" s="82"/>
      <c r="CX29" s="82"/>
      <c r="CY29" s="82"/>
      <c r="CZ29" s="82"/>
      <c r="DA29" s="82"/>
      <c r="DB29" s="82"/>
      <c r="DC29" s="82"/>
      <c r="DD29" s="82"/>
      <c r="DE29" s="82"/>
      <c r="DF29" s="82"/>
      <c r="DG29" s="82"/>
    </row>
    <row r="30" spans="1:111" ht="12.6" customHeight="1">
      <c r="A30" s="189"/>
      <c r="B30" s="165"/>
      <c r="C30" s="165"/>
      <c r="D30" s="197"/>
      <c r="E30" s="593" t="s">
        <v>153</v>
      </c>
      <c r="F30" s="594"/>
      <c r="G30" s="594"/>
      <c r="H30" s="595"/>
      <c r="I30" s="593" t="s">
        <v>348</v>
      </c>
      <c r="J30" s="594"/>
      <c r="K30" s="594"/>
      <c r="L30" s="595"/>
      <c r="M30" s="593" t="s">
        <v>354</v>
      </c>
      <c r="N30" s="594"/>
      <c r="O30" s="594"/>
      <c r="P30" s="595"/>
      <c r="Q30" s="593" t="s">
        <v>348</v>
      </c>
      <c r="R30" s="594"/>
      <c r="S30" s="594"/>
      <c r="T30" s="595"/>
      <c r="U30" s="587" t="s">
        <v>348</v>
      </c>
      <c r="V30" s="588"/>
      <c r="W30" s="588"/>
      <c r="X30" s="589"/>
      <c r="Y30" s="587" t="s">
        <v>281</v>
      </c>
      <c r="Z30" s="588"/>
      <c r="AA30" s="588"/>
      <c r="AB30" s="589"/>
      <c r="AC30" s="587" t="s">
        <v>281</v>
      </c>
      <c r="AD30" s="588"/>
      <c r="AE30" s="588"/>
      <c r="AF30" s="589"/>
      <c r="AG30" s="587" t="s">
        <v>335</v>
      </c>
      <c r="AH30" s="588"/>
      <c r="AI30" s="588"/>
      <c r="AJ30" s="589"/>
      <c r="AK30" s="581" t="s">
        <v>312</v>
      </c>
      <c r="AL30" s="582"/>
      <c r="AM30" s="583"/>
      <c r="AN30" s="581" t="s">
        <v>315</v>
      </c>
      <c r="AO30" s="582"/>
      <c r="AP30" s="583"/>
      <c r="AQ30" s="581" t="s">
        <v>139</v>
      </c>
      <c r="AR30" s="582"/>
      <c r="AS30" s="583"/>
      <c r="AT30" s="164"/>
      <c r="AU30" s="164"/>
      <c r="AV30" s="164"/>
      <c r="AW30" s="164"/>
      <c r="AX30" s="164"/>
      <c r="AY30" s="164"/>
      <c r="AZ30" s="168"/>
      <c r="BA30" s="168"/>
      <c r="BB30" s="168"/>
      <c r="BC30" s="168"/>
      <c r="BE30" s="95" t="s">
        <v>311</v>
      </c>
      <c r="BF30" s="82"/>
      <c r="BG30" s="82"/>
      <c r="BH30" s="82" t="s">
        <v>246</v>
      </c>
      <c r="BI30" s="82"/>
      <c r="BJ30" s="82"/>
      <c r="BK30" s="82"/>
      <c r="BL30" s="82"/>
      <c r="BM30" s="82"/>
      <c r="BN30" s="82"/>
      <c r="BO30" s="82"/>
      <c r="BP30" s="82"/>
      <c r="BQ30" s="82"/>
      <c r="BR30" s="82"/>
      <c r="BS30" s="82"/>
      <c r="BT30" s="82"/>
      <c r="BU30" s="82"/>
      <c r="BV30" s="82"/>
      <c r="BW30" s="82"/>
      <c r="BX30" s="82"/>
      <c r="BY30" s="82"/>
      <c r="BZ30" s="82"/>
      <c r="CA30" s="852"/>
      <c r="CB30" s="853"/>
      <c r="CC30" s="853"/>
      <c r="CD30" s="82"/>
      <c r="CE30" s="82"/>
      <c r="CF30" s="82"/>
      <c r="CG30" s="82"/>
      <c r="CH30" s="82"/>
      <c r="CI30" s="854"/>
      <c r="CJ30" s="855"/>
      <c r="CK30" s="855"/>
      <c r="CL30" s="82"/>
      <c r="CM30" s="82"/>
      <c r="CN30" s="82"/>
      <c r="CO30" s="82"/>
      <c r="CP30" s="82"/>
      <c r="CQ30" s="82"/>
      <c r="CR30" s="82"/>
      <c r="CS30" s="82"/>
      <c r="CT30" s="82"/>
      <c r="CU30" s="82"/>
      <c r="CV30" s="82"/>
      <c r="CW30" s="82"/>
      <c r="CX30" s="82"/>
      <c r="CY30" s="82"/>
      <c r="CZ30" s="82"/>
      <c r="DA30" s="82"/>
      <c r="DB30" s="82"/>
      <c r="DC30" s="82"/>
      <c r="DD30" s="82"/>
      <c r="DE30" s="82"/>
      <c r="DF30" s="82"/>
      <c r="DG30" s="82"/>
    </row>
    <row r="31" spans="1:111" ht="12.6" customHeight="1">
      <c r="A31" s="178"/>
      <c r="B31" s="179"/>
      <c r="C31" s="181"/>
      <c r="D31" s="180"/>
      <c r="E31" s="178"/>
      <c r="F31" s="179"/>
      <c r="G31" s="179"/>
      <c r="H31" s="180"/>
      <c r="I31" s="178"/>
      <c r="J31" s="181"/>
      <c r="K31" s="179"/>
      <c r="L31" s="180"/>
      <c r="M31" s="596" t="s">
        <v>358</v>
      </c>
      <c r="N31" s="597"/>
      <c r="O31" s="597"/>
      <c r="P31" s="598"/>
      <c r="Q31" s="178"/>
      <c r="R31" s="182"/>
      <c r="S31" s="182"/>
      <c r="T31" s="183"/>
      <c r="U31" s="184"/>
      <c r="V31" s="182"/>
      <c r="W31" s="182"/>
      <c r="X31" s="183"/>
      <c r="Y31" s="578" t="s">
        <v>291</v>
      </c>
      <c r="Z31" s="579"/>
      <c r="AA31" s="579"/>
      <c r="AB31" s="580"/>
      <c r="AC31" s="578" t="s">
        <v>291</v>
      </c>
      <c r="AD31" s="579"/>
      <c r="AE31" s="579"/>
      <c r="AF31" s="580"/>
      <c r="AG31" s="578" t="s">
        <v>291</v>
      </c>
      <c r="AH31" s="579"/>
      <c r="AI31" s="579"/>
      <c r="AJ31" s="580"/>
      <c r="AK31" s="578" t="s">
        <v>345</v>
      </c>
      <c r="AL31" s="579"/>
      <c r="AM31" s="580"/>
      <c r="AN31" s="578" t="s">
        <v>345</v>
      </c>
      <c r="AO31" s="579"/>
      <c r="AP31" s="580"/>
      <c r="AQ31" s="578" t="s">
        <v>345</v>
      </c>
      <c r="AR31" s="579"/>
      <c r="AS31" s="580"/>
      <c r="AT31" s="164"/>
      <c r="AU31" s="164"/>
      <c r="AV31" s="164"/>
      <c r="AW31" s="164"/>
      <c r="AX31" s="164"/>
      <c r="AY31" s="164"/>
      <c r="AZ31" s="168"/>
      <c r="BA31" s="168"/>
      <c r="BB31" s="168"/>
      <c r="BC31" s="168"/>
      <c r="BE31" s="82" t="s">
        <v>11</v>
      </c>
      <c r="BF31" s="82"/>
      <c r="BG31" s="82"/>
      <c r="BH31" s="82"/>
      <c r="BI31" s="82"/>
      <c r="BJ31" s="82"/>
      <c r="BK31" s="82"/>
      <c r="BL31" s="82"/>
      <c r="BM31" s="82"/>
      <c r="BN31" s="82"/>
      <c r="BO31" s="82"/>
      <c r="BP31" s="82"/>
      <c r="BQ31" s="82"/>
      <c r="BR31" s="82"/>
      <c r="BS31" s="82"/>
      <c r="BT31" s="82"/>
      <c r="BU31" s="82"/>
      <c r="BV31" s="82"/>
      <c r="BW31" s="82"/>
      <c r="BX31" s="82"/>
      <c r="BY31" s="82"/>
      <c r="BZ31" s="82"/>
      <c r="CA31" s="82"/>
      <c r="CB31" s="82"/>
      <c r="CC31" s="82"/>
      <c r="CD31" s="82"/>
      <c r="CE31" s="82"/>
      <c r="CF31" s="82"/>
      <c r="CG31" s="82"/>
      <c r="CH31" s="82"/>
      <c r="CI31" s="82"/>
      <c r="CJ31" s="82"/>
      <c r="CK31" s="82"/>
      <c r="CL31" s="82"/>
      <c r="CM31" s="82"/>
      <c r="CN31" s="82"/>
      <c r="CO31" s="82"/>
      <c r="CP31" s="82"/>
      <c r="CQ31" s="82"/>
      <c r="CR31" s="82"/>
      <c r="CS31" s="82"/>
      <c r="CT31" s="82"/>
      <c r="CU31" s="82"/>
      <c r="CV31" s="82"/>
      <c r="CW31" s="82"/>
      <c r="CX31" s="82"/>
      <c r="CY31" s="82"/>
      <c r="CZ31" s="82"/>
      <c r="DA31" s="82"/>
      <c r="DB31" s="82"/>
      <c r="DC31" s="82"/>
      <c r="DD31" s="82"/>
      <c r="DE31" s="82"/>
      <c r="DF31" s="82"/>
      <c r="DG31" s="82"/>
    </row>
    <row r="32" spans="1:111" ht="12.6" customHeight="1">
      <c r="A32" s="590" t="s">
        <v>325</v>
      </c>
      <c r="B32" s="591"/>
      <c r="C32" s="591"/>
      <c r="D32" s="592"/>
      <c r="E32" s="607"/>
      <c r="F32" s="603">
        <v>8000</v>
      </c>
      <c r="G32" s="603"/>
      <c r="H32" s="604"/>
      <c r="I32" s="191"/>
      <c r="J32" s="599">
        <v>10000</v>
      </c>
      <c r="K32" s="599"/>
      <c r="L32" s="600"/>
      <c r="M32" s="191"/>
      <c r="N32" s="599"/>
      <c r="O32" s="599"/>
      <c r="P32" s="600"/>
      <c r="Q32" s="191"/>
      <c r="R32" s="609"/>
      <c r="S32" s="609"/>
      <c r="T32" s="610"/>
      <c r="U32" s="191"/>
      <c r="V32" s="609"/>
      <c r="W32" s="609"/>
      <c r="X32" s="610"/>
      <c r="Y32" s="607"/>
      <c r="Z32" s="603">
        <v>4488000</v>
      </c>
      <c r="AA32" s="603"/>
      <c r="AB32" s="604"/>
      <c r="AC32" s="607"/>
      <c r="AD32" s="603">
        <v>2888000</v>
      </c>
      <c r="AE32" s="603"/>
      <c r="AF32" s="604"/>
      <c r="AG32" s="607"/>
      <c r="AH32" s="603">
        <f>Z32+AD32</f>
        <v>7376000</v>
      </c>
      <c r="AI32" s="603"/>
      <c r="AJ32" s="604"/>
      <c r="AK32" s="638"/>
      <c r="AL32" s="640"/>
      <c r="AM32" s="641"/>
      <c r="AN32" s="638"/>
      <c r="AO32" s="640"/>
      <c r="AP32" s="641"/>
      <c r="AQ32" s="638"/>
      <c r="AR32" s="640"/>
      <c r="AS32" s="641"/>
      <c r="AT32" s="164"/>
      <c r="AU32" s="281"/>
      <c r="AV32" s="164"/>
      <c r="AW32" s="164"/>
      <c r="AX32" s="164"/>
      <c r="AY32" s="164"/>
      <c r="AZ32" s="168"/>
      <c r="BA32" s="168"/>
      <c r="BB32" s="168"/>
      <c r="BC32" s="168"/>
      <c r="BE32" s="82" t="s">
        <v>16</v>
      </c>
      <c r="BF32" s="82"/>
      <c r="BG32" s="82"/>
      <c r="BH32" s="82"/>
      <c r="BI32" s="82"/>
      <c r="BJ32" s="82"/>
      <c r="BK32" s="82"/>
      <c r="BL32" s="82"/>
      <c r="BM32" s="82"/>
      <c r="BN32" s="82"/>
      <c r="BO32" s="82"/>
      <c r="BP32" s="82"/>
      <c r="BQ32" s="82"/>
      <c r="BR32" s="82"/>
      <c r="BS32" s="82"/>
      <c r="BT32" s="82"/>
      <c r="BU32" s="82"/>
      <c r="BV32" s="82"/>
      <c r="BW32" s="82"/>
      <c r="BX32" s="82"/>
      <c r="BY32" s="82"/>
      <c r="BZ32" s="82"/>
      <c r="CA32" s="82"/>
      <c r="CB32" s="82"/>
      <c r="CC32" s="82"/>
      <c r="CD32" s="82"/>
      <c r="CE32" s="82"/>
      <c r="CF32" s="82"/>
      <c r="CG32" s="82"/>
      <c r="CH32" s="82"/>
      <c r="CI32" s="82"/>
      <c r="CJ32" s="82"/>
      <c r="CK32" s="82"/>
      <c r="CL32" s="82"/>
      <c r="CM32" s="82"/>
      <c r="CN32" s="82"/>
      <c r="CO32" s="82"/>
      <c r="CP32" s="82"/>
      <c r="CQ32" s="82"/>
      <c r="CR32" s="82"/>
      <c r="CS32" s="82"/>
      <c r="CT32" s="82"/>
      <c r="CU32" s="82"/>
      <c r="CV32" s="82"/>
      <c r="CW32" s="82"/>
      <c r="CX32" s="82"/>
      <c r="CY32" s="82"/>
      <c r="CZ32" s="82"/>
      <c r="DA32" s="82"/>
      <c r="DB32" s="82"/>
      <c r="DC32" s="82"/>
      <c r="DD32" s="82"/>
      <c r="DE32" s="82"/>
      <c r="DF32" s="82"/>
      <c r="DG32" s="82"/>
    </row>
    <row r="33" spans="1:111" ht="12.6" customHeight="1">
      <c r="A33" s="596"/>
      <c r="B33" s="597"/>
      <c r="C33" s="597"/>
      <c r="D33" s="598"/>
      <c r="E33" s="608"/>
      <c r="F33" s="605"/>
      <c r="G33" s="605"/>
      <c r="H33" s="606"/>
      <c r="I33" s="192"/>
      <c r="J33" s="601">
        <v>10000</v>
      </c>
      <c r="K33" s="601"/>
      <c r="L33" s="602"/>
      <c r="M33" s="192"/>
      <c r="N33" s="601"/>
      <c r="O33" s="601"/>
      <c r="P33" s="602"/>
      <c r="Q33" s="192"/>
      <c r="R33" s="601">
        <v>10000</v>
      </c>
      <c r="S33" s="601"/>
      <c r="T33" s="602"/>
      <c r="U33" s="192"/>
      <c r="V33" s="601">
        <v>10000</v>
      </c>
      <c r="W33" s="601"/>
      <c r="X33" s="602"/>
      <c r="Y33" s="608"/>
      <c r="Z33" s="605"/>
      <c r="AA33" s="605"/>
      <c r="AB33" s="606"/>
      <c r="AC33" s="608"/>
      <c r="AD33" s="605"/>
      <c r="AE33" s="605"/>
      <c r="AF33" s="606"/>
      <c r="AG33" s="608"/>
      <c r="AH33" s="605"/>
      <c r="AI33" s="605"/>
      <c r="AJ33" s="606"/>
      <c r="AK33" s="639"/>
      <c r="AL33" s="642"/>
      <c r="AM33" s="643"/>
      <c r="AN33" s="639"/>
      <c r="AO33" s="642"/>
      <c r="AP33" s="643"/>
      <c r="AQ33" s="639"/>
      <c r="AR33" s="642"/>
      <c r="AS33" s="643"/>
      <c r="AT33" s="164"/>
      <c r="AU33" s="281"/>
      <c r="AV33" s="164"/>
      <c r="AW33" s="164"/>
      <c r="AX33" s="164"/>
      <c r="AY33" s="164"/>
      <c r="AZ33" s="168"/>
      <c r="BA33" s="168"/>
      <c r="BB33" s="168"/>
      <c r="BC33" s="168"/>
      <c r="BE33" s="209"/>
      <c r="BF33" s="210"/>
      <c r="BG33" s="211"/>
      <c r="BH33" s="835" t="s">
        <v>203</v>
      </c>
      <c r="BI33" s="471"/>
      <c r="BJ33" s="471"/>
      <c r="BK33" s="471"/>
      <c r="BL33" s="471"/>
      <c r="BM33" s="471"/>
      <c r="BN33" s="471"/>
      <c r="BO33" s="471"/>
      <c r="BP33" s="471"/>
      <c r="BQ33" s="471"/>
      <c r="BR33" s="471"/>
      <c r="BS33" s="471"/>
      <c r="BT33" s="471"/>
      <c r="BU33" s="471"/>
      <c r="BV33" s="471"/>
      <c r="BW33" s="471"/>
      <c r="BX33" s="471"/>
      <c r="BY33" s="471"/>
      <c r="BZ33" s="836"/>
      <c r="CA33" s="776" t="s">
        <v>334</v>
      </c>
      <c r="CB33" s="777"/>
      <c r="CC33" s="777"/>
      <c r="CD33" s="778"/>
      <c r="CE33" s="82"/>
      <c r="CF33" s="82"/>
      <c r="CG33" s="82"/>
      <c r="CH33" s="82"/>
      <c r="CI33" s="82"/>
      <c r="CJ33" s="82"/>
      <c r="CK33" s="82"/>
      <c r="CL33" s="82"/>
      <c r="CM33" s="82"/>
      <c r="CN33" s="82"/>
      <c r="CO33" s="82"/>
      <c r="CP33" s="82"/>
      <c r="CQ33" s="82"/>
      <c r="CR33" s="82"/>
      <c r="CS33" s="82"/>
      <c r="CT33" s="82"/>
      <c r="CU33" s="82"/>
      <c r="CV33" s="82"/>
      <c r="CW33" s="82"/>
      <c r="CX33" s="82"/>
      <c r="CY33" s="82"/>
      <c r="CZ33" s="82"/>
      <c r="DA33" s="82"/>
      <c r="DB33" s="82"/>
      <c r="DC33" s="82"/>
      <c r="DD33" s="82"/>
      <c r="DE33" s="82"/>
      <c r="DF33" s="82"/>
      <c r="DG33" s="82"/>
    </row>
    <row r="34" spans="1:111" ht="12.6" customHeight="1">
      <c r="A34" s="590" t="s">
        <v>301</v>
      </c>
      <c r="B34" s="591"/>
      <c r="C34" s="591"/>
      <c r="D34" s="592"/>
      <c r="E34" s="607"/>
      <c r="F34" s="614"/>
      <c r="G34" s="614"/>
      <c r="H34" s="615"/>
      <c r="I34" s="191"/>
      <c r="J34" s="609"/>
      <c r="K34" s="609"/>
      <c r="L34" s="610"/>
      <c r="M34" s="191"/>
      <c r="N34" s="609"/>
      <c r="O34" s="609"/>
      <c r="P34" s="610"/>
      <c r="Q34" s="191"/>
      <c r="R34" s="609"/>
      <c r="S34" s="609"/>
      <c r="T34" s="610"/>
      <c r="U34" s="191"/>
      <c r="V34" s="609"/>
      <c r="W34" s="609"/>
      <c r="X34" s="610"/>
      <c r="Y34" s="607"/>
      <c r="Z34" s="603">
        <v>2604000</v>
      </c>
      <c r="AA34" s="603"/>
      <c r="AB34" s="604"/>
      <c r="AC34" s="607"/>
      <c r="AD34" s="603">
        <v>1996000</v>
      </c>
      <c r="AE34" s="603"/>
      <c r="AF34" s="604"/>
      <c r="AG34" s="607"/>
      <c r="AH34" s="603">
        <f>Z34+AD34</f>
        <v>4600000</v>
      </c>
      <c r="AI34" s="603"/>
      <c r="AJ34" s="603"/>
      <c r="AK34" s="644" t="s">
        <v>131</v>
      </c>
      <c r="AL34" s="857"/>
      <c r="AM34" s="858"/>
      <c r="AN34" s="644" t="s">
        <v>148</v>
      </c>
      <c r="AO34" s="857"/>
      <c r="AP34" s="858"/>
      <c r="AQ34" s="644" t="s">
        <v>176</v>
      </c>
      <c r="AR34" s="857"/>
      <c r="AS34" s="858"/>
      <c r="AT34" s="164"/>
      <c r="AU34" s="164"/>
      <c r="AV34" s="164"/>
      <c r="AW34" s="164"/>
      <c r="AX34" s="164"/>
      <c r="AY34" s="164"/>
      <c r="AZ34" s="168"/>
      <c r="BA34" s="168"/>
      <c r="BB34" s="168"/>
      <c r="BC34" s="168"/>
      <c r="BE34" s="215"/>
      <c r="BF34" s="163"/>
      <c r="BG34" s="216"/>
      <c r="BH34" s="776" t="s">
        <v>279</v>
      </c>
      <c r="BI34" s="777"/>
      <c r="BJ34" s="778"/>
      <c r="BK34" s="776" t="s">
        <v>293</v>
      </c>
      <c r="BL34" s="777"/>
      <c r="BM34" s="777"/>
      <c r="BN34" s="778"/>
      <c r="BO34" s="835" t="s">
        <v>242</v>
      </c>
      <c r="BP34" s="471"/>
      <c r="BQ34" s="471"/>
      <c r="BR34" s="471"/>
      <c r="BS34" s="471"/>
      <c r="BT34" s="471"/>
      <c r="BU34" s="471"/>
      <c r="BV34" s="471"/>
      <c r="BW34" s="471"/>
      <c r="BX34" s="471"/>
      <c r="BY34" s="471"/>
      <c r="BZ34" s="836"/>
      <c r="CA34" s="408" t="s">
        <v>348</v>
      </c>
      <c r="CB34" s="401"/>
      <c r="CC34" s="401"/>
      <c r="CD34" s="402"/>
      <c r="CE34" s="82"/>
      <c r="CF34" s="82"/>
      <c r="CG34" s="82"/>
      <c r="CH34" s="82"/>
      <c r="CI34" s="82"/>
      <c r="CJ34" s="82"/>
      <c r="CK34" s="82"/>
      <c r="CL34" s="82"/>
      <c r="CM34" s="82"/>
      <c r="CN34" s="82"/>
      <c r="CO34" s="82"/>
      <c r="CP34" s="82"/>
      <c r="CQ34" s="82"/>
      <c r="CR34" s="82"/>
      <c r="CS34" s="82"/>
      <c r="CT34" s="82"/>
      <c r="CU34" s="82"/>
      <c r="CV34" s="82"/>
      <c r="CW34" s="82"/>
      <c r="CX34" s="82"/>
      <c r="CY34" s="82"/>
      <c r="CZ34" s="82"/>
      <c r="DA34" s="82"/>
      <c r="DB34" s="82"/>
      <c r="DC34" s="82"/>
      <c r="DD34" s="82"/>
      <c r="DE34" s="82"/>
      <c r="DF34" s="82"/>
      <c r="DG34" s="82"/>
    </row>
    <row r="35" spans="1:111" ht="12.6" customHeight="1">
      <c r="A35" s="593"/>
      <c r="B35" s="594"/>
      <c r="C35" s="594"/>
      <c r="D35" s="595"/>
      <c r="E35" s="613"/>
      <c r="F35" s="616"/>
      <c r="G35" s="616"/>
      <c r="H35" s="617"/>
      <c r="I35" s="192"/>
      <c r="J35" s="611"/>
      <c r="K35" s="611"/>
      <c r="L35" s="612"/>
      <c r="M35" s="192"/>
      <c r="N35" s="601">
        <v>10000</v>
      </c>
      <c r="O35" s="601"/>
      <c r="P35" s="602"/>
      <c r="Q35" s="192"/>
      <c r="R35" s="601">
        <v>10000</v>
      </c>
      <c r="S35" s="601"/>
      <c r="T35" s="602"/>
      <c r="U35" s="192"/>
      <c r="V35" s="601">
        <v>10000</v>
      </c>
      <c r="W35" s="601"/>
      <c r="X35" s="602"/>
      <c r="Y35" s="608"/>
      <c r="Z35" s="605"/>
      <c r="AA35" s="605"/>
      <c r="AB35" s="606"/>
      <c r="AC35" s="608"/>
      <c r="AD35" s="605"/>
      <c r="AE35" s="605"/>
      <c r="AF35" s="606"/>
      <c r="AG35" s="608"/>
      <c r="AH35" s="605"/>
      <c r="AI35" s="605"/>
      <c r="AJ35" s="605"/>
      <c r="AK35" s="645"/>
      <c r="AL35" s="859"/>
      <c r="AM35" s="860"/>
      <c r="AN35" s="645"/>
      <c r="AO35" s="859"/>
      <c r="AP35" s="860"/>
      <c r="AQ35" s="645"/>
      <c r="AR35" s="859"/>
      <c r="AS35" s="860"/>
      <c r="AT35" s="164"/>
      <c r="AU35" s="164"/>
      <c r="AV35" s="164"/>
      <c r="AW35" s="164"/>
      <c r="AX35" s="164"/>
      <c r="AY35" s="164"/>
      <c r="AZ35" s="168"/>
      <c r="BA35" s="168"/>
      <c r="BB35" s="168"/>
      <c r="BC35" s="168"/>
      <c r="BE35" s="215"/>
      <c r="BF35" s="163"/>
      <c r="BG35" s="216"/>
      <c r="BH35" s="408"/>
      <c r="BI35" s="401"/>
      <c r="BJ35" s="402"/>
      <c r="BK35" s="809" t="s">
        <v>321</v>
      </c>
      <c r="BL35" s="810"/>
      <c r="BM35" s="810"/>
      <c r="BN35" s="811"/>
      <c r="BO35" s="776" t="s">
        <v>338</v>
      </c>
      <c r="BP35" s="777"/>
      <c r="BQ35" s="777"/>
      <c r="BR35" s="778"/>
      <c r="BS35" s="581" t="s">
        <v>69</v>
      </c>
      <c r="BT35" s="582"/>
      <c r="BU35" s="582"/>
      <c r="BV35" s="583"/>
      <c r="BW35" s="776" t="s">
        <v>307</v>
      </c>
      <c r="BX35" s="777"/>
      <c r="BY35" s="777"/>
      <c r="BZ35" s="777"/>
      <c r="CA35" s="87"/>
      <c r="CB35" s="88"/>
      <c r="CC35" s="88"/>
      <c r="CD35" s="217"/>
      <c r="CE35" s="82"/>
      <c r="CF35" s="82"/>
      <c r="CG35" s="82"/>
      <c r="CH35" s="82"/>
      <c r="CI35" s="82"/>
      <c r="CJ35" s="82"/>
      <c r="CK35" s="82"/>
      <c r="CL35" s="82"/>
      <c r="CM35" s="82"/>
      <c r="CN35" s="82"/>
      <c r="CO35" s="82"/>
      <c r="CP35" s="82"/>
      <c r="CQ35" s="82"/>
      <c r="CR35" s="82"/>
      <c r="CS35" s="82"/>
      <c r="CT35" s="82"/>
      <c r="CU35" s="82"/>
      <c r="CV35" s="82"/>
      <c r="CW35" s="82"/>
      <c r="CX35" s="82"/>
      <c r="CY35" s="82"/>
      <c r="CZ35" s="82"/>
      <c r="DA35" s="82"/>
      <c r="DB35" s="82"/>
      <c r="DC35" s="82"/>
      <c r="DD35" s="82"/>
      <c r="DE35" s="82"/>
      <c r="DF35" s="82"/>
      <c r="DG35" s="82"/>
    </row>
    <row r="36" spans="1:111" ht="12.6" customHeight="1">
      <c r="A36" s="188"/>
      <c r="B36" s="185" t="s">
        <v>305</v>
      </c>
      <c r="C36" s="186"/>
      <c r="D36" s="186"/>
      <c r="E36" s="618" t="s">
        <v>144</v>
      </c>
      <c r="F36" s="620"/>
      <c r="G36" s="620"/>
      <c r="H36" s="621"/>
      <c r="I36" s="198"/>
      <c r="J36" s="609"/>
      <c r="K36" s="609"/>
      <c r="L36" s="610"/>
      <c r="M36" s="191"/>
      <c r="N36" s="609"/>
      <c r="O36" s="609"/>
      <c r="P36" s="610"/>
      <c r="Q36" s="191"/>
      <c r="R36" s="609"/>
      <c r="S36" s="609"/>
      <c r="T36" s="610"/>
      <c r="U36" s="191"/>
      <c r="V36" s="609"/>
      <c r="W36" s="609"/>
      <c r="X36" s="610"/>
      <c r="Y36" s="607"/>
      <c r="Z36" s="614"/>
      <c r="AA36" s="614"/>
      <c r="AB36" s="615"/>
      <c r="AC36" s="607"/>
      <c r="AD36" s="614"/>
      <c r="AE36" s="614"/>
      <c r="AF36" s="615"/>
      <c r="AG36" s="607"/>
      <c r="AH36" s="614"/>
      <c r="AI36" s="614"/>
      <c r="AJ36" s="615"/>
      <c r="AK36" s="653"/>
      <c r="AL36" s="654"/>
      <c r="AM36" s="655"/>
      <c r="AN36" s="653"/>
      <c r="AO36" s="654"/>
      <c r="AP36" s="655"/>
      <c r="AQ36" s="653"/>
      <c r="AR36" s="654"/>
      <c r="AS36" s="655"/>
      <c r="AT36" s="164"/>
      <c r="AU36" s="281"/>
      <c r="AV36" s="282"/>
      <c r="AW36" s="164"/>
      <c r="AX36" s="164"/>
      <c r="AY36" s="164"/>
      <c r="AZ36" s="168"/>
      <c r="BA36" s="168"/>
      <c r="BB36" s="168"/>
      <c r="BC36" s="168"/>
      <c r="BE36" s="222"/>
      <c r="BF36" s="223"/>
      <c r="BG36" s="224"/>
      <c r="BH36" s="779"/>
      <c r="BI36" s="780"/>
      <c r="BJ36" s="781"/>
      <c r="BK36" s="812" t="s">
        <v>287</v>
      </c>
      <c r="BL36" s="813"/>
      <c r="BM36" s="813"/>
      <c r="BN36" s="814"/>
      <c r="BO36" s="779"/>
      <c r="BP36" s="780"/>
      <c r="BQ36" s="780"/>
      <c r="BR36" s="781"/>
      <c r="BS36" s="578"/>
      <c r="BT36" s="579"/>
      <c r="BU36" s="579"/>
      <c r="BV36" s="580"/>
      <c r="BW36" s="779"/>
      <c r="BX36" s="780"/>
      <c r="BY36" s="780"/>
      <c r="BZ36" s="780"/>
      <c r="CA36" s="89"/>
      <c r="CB36" s="90"/>
      <c r="CC36" s="90"/>
      <c r="CD36" s="91"/>
      <c r="CE36" s="82"/>
      <c r="CF36" s="82"/>
      <c r="CG36" s="82"/>
      <c r="CH36" s="82"/>
      <c r="CI36" s="82"/>
      <c r="CJ36" s="82"/>
      <c r="CK36" s="82"/>
      <c r="CL36" s="82"/>
      <c r="CM36" s="82"/>
      <c r="CN36" s="82"/>
      <c r="CO36" s="82"/>
      <c r="CP36" s="82"/>
      <c r="CQ36" s="82"/>
      <c r="CR36" s="82"/>
      <c r="CS36" s="82"/>
      <c r="CT36" s="82"/>
      <c r="CU36" s="82"/>
      <c r="CV36" s="82"/>
      <c r="CW36" s="82"/>
      <c r="CX36" s="82"/>
      <c r="CY36" s="82"/>
      <c r="CZ36" s="82"/>
      <c r="DA36" s="82"/>
      <c r="DB36" s="82"/>
      <c r="DC36" s="82"/>
      <c r="DD36" s="82"/>
      <c r="DE36" s="82"/>
      <c r="DF36" s="82"/>
      <c r="DG36" s="82"/>
    </row>
    <row r="37" spans="1:111" ht="12.6" customHeight="1">
      <c r="A37" s="189"/>
      <c r="B37" s="178" t="s">
        <v>316</v>
      </c>
      <c r="C37" s="179"/>
      <c r="D37" s="179"/>
      <c r="E37" s="619"/>
      <c r="F37" s="622"/>
      <c r="G37" s="622"/>
      <c r="H37" s="623"/>
      <c r="I37" s="199"/>
      <c r="J37" s="611"/>
      <c r="K37" s="611"/>
      <c r="L37" s="612"/>
      <c r="M37" s="192"/>
      <c r="N37" s="601">
        <v>10000</v>
      </c>
      <c r="O37" s="601"/>
      <c r="P37" s="602"/>
      <c r="Q37" s="192"/>
      <c r="R37" s="601">
        <v>10000</v>
      </c>
      <c r="S37" s="601"/>
      <c r="T37" s="602"/>
      <c r="U37" s="192"/>
      <c r="V37" s="601">
        <v>10000</v>
      </c>
      <c r="W37" s="601"/>
      <c r="X37" s="602"/>
      <c r="Y37" s="613"/>
      <c r="Z37" s="616"/>
      <c r="AA37" s="616"/>
      <c r="AB37" s="617"/>
      <c r="AC37" s="613"/>
      <c r="AD37" s="616"/>
      <c r="AE37" s="616"/>
      <c r="AF37" s="617"/>
      <c r="AG37" s="613"/>
      <c r="AH37" s="616"/>
      <c r="AI37" s="616"/>
      <c r="AJ37" s="617"/>
      <c r="AK37" s="652"/>
      <c r="AL37" s="649"/>
      <c r="AM37" s="650"/>
      <c r="AN37" s="652"/>
      <c r="AO37" s="649"/>
      <c r="AP37" s="650"/>
      <c r="AQ37" s="652"/>
      <c r="AR37" s="649"/>
      <c r="AS37" s="650"/>
      <c r="AT37" s="164"/>
      <c r="AU37" s="281"/>
      <c r="AV37" s="282"/>
      <c r="AW37" s="164"/>
      <c r="AX37" s="164"/>
      <c r="AY37" s="164"/>
      <c r="AZ37" s="168"/>
      <c r="BA37" s="168"/>
      <c r="BB37" s="168"/>
      <c r="BC37" s="168"/>
      <c r="BE37" s="843" t="s">
        <v>395</v>
      </c>
      <c r="BF37" s="689"/>
      <c r="BG37" s="690"/>
      <c r="BH37" s="776" t="s">
        <v>325</v>
      </c>
      <c r="BI37" s="777"/>
      <c r="BJ37" s="778"/>
      <c r="BK37" s="846"/>
      <c r="BL37" s="847"/>
      <c r="BM37" s="847"/>
      <c r="BN37" s="574" t="s">
        <v>102</v>
      </c>
      <c r="BO37" s="191"/>
      <c r="BP37" s="815"/>
      <c r="BQ37" s="815"/>
      <c r="BR37" s="816"/>
      <c r="BS37" s="191"/>
      <c r="BT37" s="599"/>
      <c r="BU37" s="599"/>
      <c r="BV37" s="600"/>
      <c r="BW37" s="191"/>
      <c r="BX37" s="815"/>
      <c r="BY37" s="815"/>
      <c r="BZ37" s="816"/>
      <c r="CA37" s="191"/>
      <c r="CB37" s="815"/>
      <c r="CC37" s="815"/>
      <c r="CD37" s="816"/>
      <c r="CE37" s="82"/>
      <c r="CF37" s="82"/>
      <c r="CG37" s="82"/>
      <c r="CH37" s="82"/>
      <c r="CI37" s="82"/>
      <c r="CJ37" s="82"/>
      <c r="CK37" s="82"/>
      <c r="CL37" s="82"/>
      <c r="CM37" s="82"/>
      <c r="CN37" s="82"/>
      <c r="CO37" s="82"/>
      <c r="CP37" s="82"/>
      <c r="CQ37" s="82"/>
      <c r="CR37" s="82"/>
      <c r="CS37" s="82"/>
      <c r="CT37" s="82"/>
      <c r="CU37" s="82"/>
      <c r="CV37" s="82"/>
      <c r="CW37" s="82"/>
      <c r="CX37" s="82"/>
      <c r="CY37" s="82"/>
      <c r="CZ37" s="82"/>
      <c r="DA37" s="82"/>
      <c r="DB37" s="82"/>
      <c r="DC37" s="82"/>
      <c r="DD37" s="82"/>
      <c r="DE37" s="82"/>
      <c r="DF37" s="82"/>
      <c r="DG37" s="82"/>
    </row>
    <row r="38" spans="1:111" ht="12.6" customHeight="1">
      <c r="A38" s="189"/>
      <c r="B38" s="590" t="s">
        <v>363</v>
      </c>
      <c r="C38" s="591"/>
      <c r="D38" s="592"/>
      <c r="E38" s="613"/>
      <c r="F38" s="616"/>
      <c r="G38" s="616"/>
      <c r="H38" s="617"/>
      <c r="I38" s="191"/>
      <c r="J38" s="609"/>
      <c r="K38" s="609"/>
      <c r="L38" s="610"/>
      <c r="M38" s="193" t="s">
        <v>156</v>
      </c>
      <c r="N38" s="609"/>
      <c r="O38" s="609"/>
      <c r="P38" s="610"/>
      <c r="Q38" s="193" t="s">
        <v>154</v>
      </c>
      <c r="R38" s="609"/>
      <c r="S38" s="609"/>
      <c r="T38" s="610"/>
      <c r="U38" s="193" t="s">
        <v>142</v>
      </c>
      <c r="V38" s="609"/>
      <c r="W38" s="609"/>
      <c r="X38" s="609"/>
      <c r="Y38" s="618" t="s">
        <v>145</v>
      </c>
      <c r="Z38" s="620"/>
      <c r="AA38" s="620"/>
      <c r="AB38" s="621"/>
      <c r="AC38" s="618" t="s">
        <v>106</v>
      </c>
      <c r="AD38" s="620"/>
      <c r="AE38" s="620"/>
      <c r="AF38" s="621"/>
      <c r="AG38" s="618" t="s">
        <v>173</v>
      </c>
      <c r="AH38" s="620"/>
      <c r="AI38" s="620"/>
      <c r="AJ38" s="621"/>
      <c r="AK38" s="647"/>
      <c r="AL38" s="647"/>
      <c r="AM38" s="648"/>
      <c r="AN38" s="651"/>
      <c r="AO38" s="647"/>
      <c r="AP38" s="648"/>
      <c r="AQ38" s="651"/>
      <c r="AR38" s="647"/>
      <c r="AS38" s="648"/>
      <c r="AT38" s="164"/>
      <c r="AU38" s="164"/>
      <c r="AV38" s="164"/>
      <c r="AW38" s="164"/>
      <c r="AX38" s="164"/>
      <c r="AY38" s="164"/>
      <c r="AZ38" s="168"/>
      <c r="BA38" s="168"/>
      <c r="BB38" s="168"/>
      <c r="BC38" s="168"/>
      <c r="BE38" s="694"/>
      <c r="BF38" s="695"/>
      <c r="BG38" s="696"/>
      <c r="BH38" s="779"/>
      <c r="BI38" s="780"/>
      <c r="BJ38" s="781"/>
      <c r="BK38" s="848"/>
      <c r="BL38" s="849"/>
      <c r="BM38" s="849"/>
      <c r="BN38" s="575"/>
      <c r="BO38" s="192"/>
      <c r="BP38" s="601">
        <v>10000</v>
      </c>
      <c r="BQ38" s="601"/>
      <c r="BR38" s="602"/>
      <c r="BS38" s="192"/>
      <c r="BT38" s="601"/>
      <c r="BU38" s="601"/>
      <c r="BV38" s="602"/>
      <c r="BW38" s="192"/>
      <c r="BX38" s="601">
        <v>10000</v>
      </c>
      <c r="BY38" s="601"/>
      <c r="BZ38" s="602"/>
      <c r="CA38" s="192"/>
      <c r="CB38" s="601">
        <v>10000</v>
      </c>
      <c r="CC38" s="601"/>
      <c r="CD38" s="602"/>
      <c r="CE38" s="82"/>
      <c r="CF38" s="82"/>
      <c r="CG38" s="82"/>
      <c r="CH38" s="82"/>
      <c r="CI38" s="82"/>
      <c r="CJ38" s="82"/>
      <c r="CK38" s="82"/>
      <c r="CL38" s="82"/>
      <c r="CM38" s="82"/>
      <c r="CN38" s="82"/>
      <c r="CO38" s="82"/>
      <c r="CP38" s="82"/>
      <c r="CQ38" s="82"/>
      <c r="CR38" s="82"/>
      <c r="CS38" s="82"/>
      <c r="CT38" s="82"/>
      <c r="CU38" s="82"/>
      <c r="CV38" s="82"/>
      <c r="CW38" s="82"/>
      <c r="CX38" s="82"/>
      <c r="CY38" s="82"/>
      <c r="CZ38" s="82"/>
      <c r="DA38" s="82"/>
      <c r="DB38" s="82"/>
      <c r="DC38" s="82"/>
      <c r="DD38" s="82"/>
      <c r="DE38" s="82"/>
      <c r="DF38" s="82"/>
      <c r="DG38" s="82"/>
    </row>
    <row r="39" spans="1:111" ht="12.6" customHeight="1">
      <c r="A39" s="178"/>
      <c r="B39" s="596"/>
      <c r="C39" s="597"/>
      <c r="D39" s="598"/>
      <c r="E39" s="608"/>
      <c r="F39" s="624"/>
      <c r="G39" s="624"/>
      <c r="H39" s="625"/>
      <c r="I39" s="192"/>
      <c r="J39" s="611"/>
      <c r="K39" s="611"/>
      <c r="L39" s="612"/>
      <c r="M39" s="192"/>
      <c r="N39" s="601">
        <v>10000</v>
      </c>
      <c r="O39" s="601"/>
      <c r="P39" s="602"/>
      <c r="Q39" s="192"/>
      <c r="R39" s="601">
        <v>10000</v>
      </c>
      <c r="S39" s="601"/>
      <c r="T39" s="602"/>
      <c r="U39" s="192"/>
      <c r="V39" s="601">
        <v>10000</v>
      </c>
      <c r="W39" s="601"/>
      <c r="X39" s="601"/>
      <c r="Y39" s="619"/>
      <c r="Z39" s="622"/>
      <c r="AA39" s="622"/>
      <c r="AB39" s="623"/>
      <c r="AC39" s="619"/>
      <c r="AD39" s="622"/>
      <c r="AE39" s="622"/>
      <c r="AF39" s="623"/>
      <c r="AG39" s="619"/>
      <c r="AH39" s="622"/>
      <c r="AI39" s="622"/>
      <c r="AJ39" s="623"/>
      <c r="AK39" s="649"/>
      <c r="AL39" s="649"/>
      <c r="AM39" s="650"/>
      <c r="AN39" s="652"/>
      <c r="AO39" s="649"/>
      <c r="AP39" s="650"/>
      <c r="AQ39" s="652"/>
      <c r="AR39" s="649"/>
      <c r="AS39" s="650"/>
      <c r="AT39" s="164"/>
      <c r="AU39" s="164"/>
      <c r="AV39" s="164"/>
      <c r="AW39" s="164"/>
      <c r="AX39" s="164"/>
      <c r="AY39" s="164"/>
      <c r="AZ39" s="168"/>
      <c r="BA39" s="168"/>
      <c r="BB39" s="168"/>
      <c r="BC39" s="168"/>
      <c r="BE39" s="843" t="s">
        <v>394</v>
      </c>
      <c r="BF39" s="689"/>
      <c r="BG39" s="690"/>
      <c r="BH39" s="776" t="s">
        <v>363</v>
      </c>
      <c r="BI39" s="777"/>
      <c r="BJ39" s="778"/>
      <c r="BK39" s="221" t="s">
        <v>161</v>
      </c>
      <c r="BL39" s="844"/>
      <c r="BM39" s="844"/>
      <c r="BN39" s="845"/>
      <c r="BO39" s="191"/>
      <c r="BP39" s="599"/>
      <c r="BQ39" s="599"/>
      <c r="BR39" s="600"/>
      <c r="BS39" s="191"/>
      <c r="BT39" s="815"/>
      <c r="BU39" s="815"/>
      <c r="BV39" s="816"/>
      <c r="BW39" s="191"/>
      <c r="BX39" s="815"/>
      <c r="BY39" s="815"/>
      <c r="BZ39" s="816"/>
      <c r="CA39" s="219" t="s">
        <v>130</v>
      </c>
      <c r="CB39" s="815"/>
      <c r="CC39" s="815"/>
      <c r="CD39" s="816"/>
      <c r="CE39" s="82"/>
      <c r="CF39" s="82"/>
      <c r="CG39" s="82"/>
      <c r="CH39" s="82"/>
      <c r="CI39" s="82"/>
      <c r="CJ39" s="82"/>
      <c r="CK39" s="82"/>
      <c r="CL39" s="82"/>
      <c r="CM39" s="82"/>
      <c r="CN39" s="82"/>
      <c r="CO39" s="82"/>
      <c r="CP39" s="82"/>
      <c r="CQ39" s="82"/>
      <c r="CR39" s="82"/>
      <c r="CS39" s="82"/>
      <c r="CT39" s="82"/>
      <c r="CU39" s="82"/>
      <c r="CV39" s="82"/>
      <c r="CW39" s="82"/>
      <c r="CX39" s="82"/>
      <c r="CY39" s="82"/>
      <c r="CZ39" s="82"/>
      <c r="DA39" s="82"/>
      <c r="DB39" s="82"/>
      <c r="DC39" s="82"/>
      <c r="DD39" s="82"/>
      <c r="DE39" s="82"/>
      <c r="DF39" s="82"/>
      <c r="DG39" s="82"/>
    </row>
    <row r="40" spans="1:111" ht="12.6" customHeight="1">
      <c r="A40" s="590" t="s">
        <v>327</v>
      </c>
      <c r="B40" s="591"/>
      <c r="C40" s="591"/>
      <c r="D40" s="592"/>
      <c r="E40" s="607"/>
      <c r="F40" s="603">
        <v>3200</v>
      </c>
      <c r="G40" s="603"/>
      <c r="H40" s="604"/>
      <c r="I40" s="191"/>
      <c r="J40" s="609"/>
      <c r="K40" s="609"/>
      <c r="L40" s="610"/>
      <c r="M40" s="191"/>
      <c r="N40" s="609"/>
      <c r="O40" s="609"/>
      <c r="P40" s="610"/>
      <c r="Q40" s="191"/>
      <c r="R40" s="609"/>
      <c r="S40" s="609"/>
      <c r="T40" s="610"/>
      <c r="U40" s="191"/>
      <c r="V40" s="609"/>
      <c r="W40" s="609"/>
      <c r="X40" s="610"/>
      <c r="Y40" s="613"/>
      <c r="Z40" s="626">
        <v>2000000</v>
      </c>
      <c r="AA40" s="626"/>
      <c r="AB40" s="627"/>
      <c r="AC40" s="613"/>
      <c r="AD40" s="626">
        <v>1555200</v>
      </c>
      <c r="AE40" s="626"/>
      <c r="AF40" s="627"/>
      <c r="AG40" s="613"/>
      <c r="AH40" s="626">
        <f>Z40+AD40</f>
        <v>3555200</v>
      </c>
      <c r="AI40" s="626"/>
      <c r="AJ40" s="627"/>
      <c r="AK40" s="638"/>
      <c r="AL40" s="640"/>
      <c r="AM40" s="641"/>
      <c r="AN40" s="638"/>
      <c r="AO40" s="640"/>
      <c r="AP40" s="641"/>
      <c r="AQ40" s="638"/>
      <c r="AR40" s="640"/>
      <c r="AS40" s="641"/>
      <c r="AT40" s="164"/>
      <c r="AU40" s="164"/>
      <c r="AV40" s="164"/>
      <c r="AW40" s="164"/>
      <c r="AX40" s="164"/>
      <c r="AY40" s="164"/>
      <c r="AZ40" s="168"/>
      <c r="BA40" s="168"/>
      <c r="BB40" s="168"/>
      <c r="BC40" s="168"/>
      <c r="BE40" s="694"/>
      <c r="BF40" s="695"/>
      <c r="BG40" s="696"/>
      <c r="BH40" s="779"/>
      <c r="BI40" s="780"/>
      <c r="BJ40" s="781"/>
      <c r="BK40" s="192"/>
      <c r="BL40" s="601">
        <v>10000</v>
      </c>
      <c r="BM40" s="601"/>
      <c r="BN40" s="602"/>
      <c r="BO40" s="192"/>
      <c r="BP40" s="601"/>
      <c r="BQ40" s="601"/>
      <c r="BR40" s="602"/>
      <c r="BS40" s="192"/>
      <c r="BT40" s="601">
        <v>10000</v>
      </c>
      <c r="BU40" s="601"/>
      <c r="BV40" s="602"/>
      <c r="BW40" s="192"/>
      <c r="BX40" s="601">
        <v>10000</v>
      </c>
      <c r="BY40" s="601"/>
      <c r="BZ40" s="602"/>
      <c r="CA40" s="192"/>
      <c r="CB40" s="601">
        <v>10000</v>
      </c>
      <c r="CC40" s="601"/>
      <c r="CD40" s="602"/>
      <c r="CE40" s="82"/>
      <c r="CF40" s="82"/>
      <c r="CG40" s="82"/>
      <c r="CH40" s="82"/>
      <c r="CI40" s="82"/>
      <c r="CJ40" s="82"/>
      <c r="CK40" s="82"/>
      <c r="CL40" s="82"/>
      <c r="CM40" s="82"/>
      <c r="CN40" s="82"/>
      <c r="CO40" s="82"/>
      <c r="CP40" s="82"/>
      <c r="CQ40" s="82"/>
      <c r="CR40" s="82"/>
      <c r="CS40" s="82"/>
      <c r="CT40" s="82"/>
      <c r="CU40" s="82"/>
      <c r="CV40" s="82"/>
      <c r="CW40" s="82"/>
      <c r="CX40" s="82"/>
      <c r="CY40" s="82"/>
      <c r="CZ40" s="82"/>
      <c r="DA40" s="82"/>
      <c r="DB40" s="82"/>
      <c r="DC40" s="82"/>
      <c r="DD40" s="82"/>
      <c r="DE40" s="82"/>
      <c r="DF40" s="82"/>
      <c r="DG40" s="82"/>
    </row>
    <row r="41" spans="1:111" ht="12.6" customHeight="1">
      <c r="A41" s="596"/>
      <c r="B41" s="597"/>
      <c r="C41" s="597"/>
      <c r="D41" s="598"/>
      <c r="E41" s="608"/>
      <c r="F41" s="605"/>
      <c r="G41" s="605"/>
      <c r="H41" s="606"/>
      <c r="I41" s="192"/>
      <c r="J41" s="611"/>
      <c r="K41" s="611"/>
      <c r="L41" s="612"/>
      <c r="M41" s="192"/>
      <c r="N41" s="601">
        <v>10000</v>
      </c>
      <c r="O41" s="601"/>
      <c r="P41" s="602"/>
      <c r="Q41" s="192"/>
      <c r="R41" s="601">
        <v>10000</v>
      </c>
      <c r="S41" s="601"/>
      <c r="T41" s="602"/>
      <c r="U41" s="192"/>
      <c r="V41" s="601">
        <v>10000</v>
      </c>
      <c r="W41" s="601"/>
      <c r="X41" s="602"/>
      <c r="Y41" s="608"/>
      <c r="Z41" s="605"/>
      <c r="AA41" s="605"/>
      <c r="AB41" s="606"/>
      <c r="AC41" s="608"/>
      <c r="AD41" s="605"/>
      <c r="AE41" s="605"/>
      <c r="AF41" s="606"/>
      <c r="AG41" s="608"/>
      <c r="AH41" s="605"/>
      <c r="AI41" s="605"/>
      <c r="AJ41" s="606"/>
      <c r="AK41" s="646"/>
      <c r="AL41" s="642"/>
      <c r="AM41" s="643"/>
      <c r="AN41" s="639"/>
      <c r="AO41" s="642"/>
      <c r="AP41" s="643"/>
      <c r="AQ41" s="639"/>
      <c r="AR41" s="642"/>
      <c r="AS41" s="643"/>
      <c r="AT41" s="164"/>
      <c r="AU41" s="164"/>
      <c r="AV41" s="164"/>
      <c r="AW41" s="164"/>
      <c r="AX41" s="164"/>
      <c r="AY41" s="164"/>
      <c r="AZ41" s="168"/>
      <c r="BA41" s="168"/>
      <c r="BB41" s="168"/>
      <c r="BC41" s="168"/>
      <c r="BE41" s="843" t="s">
        <v>389</v>
      </c>
      <c r="BF41" s="689"/>
      <c r="BG41" s="690"/>
      <c r="BH41" s="776" t="s">
        <v>352</v>
      </c>
      <c r="BI41" s="777"/>
      <c r="BJ41" s="778"/>
      <c r="BK41" s="846"/>
      <c r="BL41" s="847"/>
      <c r="BM41" s="847"/>
      <c r="BN41" s="574" t="s">
        <v>102</v>
      </c>
      <c r="BO41" s="191"/>
      <c r="BP41" s="599"/>
      <c r="BQ41" s="599"/>
      <c r="BR41" s="600"/>
      <c r="BS41" s="191"/>
      <c r="BT41" s="815"/>
      <c r="BU41" s="815"/>
      <c r="BV41" s="816"/>
      <c r="BW41" s="191"/>
      <c r="BX41" s="815"/>
      <c r="BY41" s="815"/>
      <c r="BZ41" s="816"/>
      <c r="CA41" s="191"/>
      <c r="CB41" s="815"/>
      <c r="CC41" s="815"/>
      <c r="CD41" s="816"/>
      <c r="CE41" s="82"/>
      <c r="CF41" s="82"/>
      <c r="CG41" s="82"/>
      <c r="CH41" s="82"/>
      <c r="CI41" s="82"/>
      <c r="CJ41" s="82"/>
      <c r="CK41" s="82"/>
      <c r="CL41" s="82"/>
      <c r="CM41" s="82"/>
      <c r="CN41" s="82"/>
      <c r="CO41" s="82"/>
      <c r="CP41" s="82"/>
      <c r="CQ41" s="82"/>
      <c r="CR41" s="82"/>
      <c r="CS41" s="82"/>
      <c r="CT41" s="82"/>
      <c r="CU41" s="82"/>
      <c r="CV41" s="82"/>
      <c r="CW41" s="82"/>
      <c r="CX41" s="82"/>
      <c r="CY41" s="82"/>
      <c r="CZ41" s="82"/>
      <c r="DA41" s="82"/>
      <c r="DB41" s="82"/>
      <c r="DC41" s="82"/>
      <c r="DD41" s="82"/>
      <c r="DE41" s="82"/>
      <c r="DF41" s="82"/>
      <c r="DG41" s="82"/>
    </row>
    <row r="42" spans="1:111" ht="12.6" customHeight="1">
      <c r="A42" s="590" t="s">
        <v>318</v>
      </c>
      <c r="B42" s="591"/>
      <c r="C42" s="591"/>
      <c r="D42" s="592"/>
      <c r="E42" s="607"/>
      <c r="F42" s="603">
        <v>15200</v>
      </c>
      <c r="G42" s="603"/>
      <c r="H42" s="604"/>
      <c r="I42" s="191"/>
      <c r="J42" s="599">
        <v>10000</v>
      </c>
      <c r="K42" s="599"/>
      <c r="L42" s="600"/>
      <c r="M42" s="191"/>
      <c r="N42" s="599">
        <v>10000</v>
      </c>
      <c r="O42" s="599"/>
      <c r="P42" s="600"/>
      <c r="Q42" s="191"/>
      <c r="R42" s="599">
        <v>10000</v>
      </c>
      <c r="S42" s="599"/>
      <c r="T42" s="600"/>
      <c r="U42" s="191"/>
      <c r="V42" s="599">
        <v>10000</v>
      </c>
      <c r="W42" s="599"/>
      <c r="X42" s="600"/>
      <c r="Y42" s="607"/>
      <c r="Z42" s="603">
        <v>9092000</v>
      </c>
      <c r="AA42" s="603"/>
      <c r="AB42" s="604"/>
      <c r="AC42" s="607"/>
      <c r="AD42" s="603">
        <v>6439200</v>
      </c>
      <c r="AE42" s="603"/>
      <c r="AF42" s="604"/>
      <c r="AG42" s="607"/>
      <c r="AH42" s="628">
        <v>15531200</v>
      </c>
      <c r="AI42" s="628"/>
      <c r="AJ42" s="629"/>
      <c r="AK42" s="651"/>
      <c r="AL42" s="647"/>
      <c r="AM42" s="648"/>
      <c r="AN42" s="651"/>
      <c r="AO42" s="647"/>
      <c r="AP42" s="648"/>
      <c r="AQ42" s="651"/>
      <c r="AR42" s="647"/>
      <c r="AS42" s="648"/>
      <c r="AT42" s="164"/>
      <c r="AU42" s="164"/>
      <c r="AV42" s="164"/>
      <c r="AW42" s="164"/>
      <c r="AX42" s="164"/>
      <c r="AY42" s="164"/>
      <c r="AZ42" s="168"/>
      <c r="BA42" s="168"/>
      <c r="BB42" s="168"/>
      <c r="BC42" s="168"/>
      <c r="BE42" s="694"/>
      <c r="BF42" s="695"/>
      <c r="BG42" s="696"/>
      <c r="BH42" s="779"/>
      <c r="BI42" s="780"/>
      <c r="BJ42" s="781"/>
      <c r="BK42" s="848"/>
      <c r="BL42" s="849"/>
      <c r="BM42" s="849"/>
      <c r="BN42" s="575"/>
      <c r="BO42" s="192"/>
      <c r="BP42" s="601"/>
      <c r="BQ42" s="601"/>
      <c r="BR42" s="602"/>
      <c r="BS42" s="192"/>
      <c r="BT42" s="601">
        <v>10000</v>
      </c>
      <c r="BU42" s="601"/>
      <c r="BV42" s="602"/>
      <c r="BW42" s="192"/>
      <c r="BX42" s="601">
        <v>10000</v>
      </c>
      <c r="BY42" s="601"/>
      <c r="BZ42" s="602"/>
      <c r="CA42" s="192"/>
      <c r="CB42" s="601">
        <v>10000</v>
      </c>
      <c r="CC42" s="601"/>
      <c r="CD42" s="602"/>
      <c r="CE42" s="82"/>
      <c r="CF42" s="82"/>
      <c r="CG42" s="82"/>
      <c r="CH42" s="82"/>
      <c r="CI42" s="82"/>
      <c r="CJ42" s="82"/>
      <c r="CK42" s="82"/>
      <c r="CL42" s="82"/>
      <c r="CM42" s="82"/>
      <c r="CN42" s="82"/>
      <c r="CO42" s="82"/>
      <c r="CP42" s="82"/>
      <c r="CQ42" s="82"/>
      <c r="CR42" s="82"/>
      <c r="CS42" s="82"/>
      <c r="CT42" s="82"/>
      <c r="CU42" s="82"/>
      <c r="CV42" s="82"/>
      <c r="CW42" s="82"/>
      <c r="CX42" s="82"/>
      <c r="CY42" s="82"/>
      <c r="CZ42" s="82"/>
      <c r="DA42" s="82"/>
      <c r="DB42" s="82"/>
      <c r="DC42" s="82"/>
      <c r="DD42" s="82"/>
      <c r="DE42" s="82"/>
      <c r="DF42" s="82"/>
      <c r="DG42" s="82"/>
    </row>
    <row r="43" spans="1:111" ht="12.6" customHeight="1">
      <c r="A43" s="596"/>
      <c r="B43" s="597"/>
      <c r="C43" s="597"/>
      <c r="D43" s="598"/>
      <c r="E43" s="608"/>
      <c r="F43" s="605"/>
      <c r="G43" s="605"/>
      <c r="H43" s="606"/>
      <c r="I43" s="192"/>
      <c r="J43" s="601">
        <v>10000</v>
      </c>
      <c r="K43" s="601"/>
      <c r="L43" s="602"/>
      <c r="M43" s="192"/>
      <c r="N43" s="601">
        <v>10000</v>
      </c>
      <c r="O43" s="601"/>
      <c r="P43" s="602"/>
      <c r="Q43" s="192"/>
      <c r="R43" s="601">
        <v>10000</v>
      </c>
      <c r="S43" s="601"/>
      <c r="T43" s="602"/>
      <c r="U43" s="192"/>
      <c r="V43" s="601">
        <v>10000</v>
      </c>
      <c r="W43" s="601"/>
      <c r="X43" s="602"/>
      <c r="Y43" s="608"/>
      <c r="Z43" s="605"/>
      <c r="AA43" s="605"/>
      <c r="AB43" s="606"/>
      <c r="AC43" s="608"/>
      <c r="AD43" s="605"/>
      <c r="AE43" s="605"/>
      <c r="AF43" s="606"/>
      <c r="AG43" s="608"/>
      <c r="AH43" s="630"/>
      <c r="AI43" s="630"/>
      <c r="AJ43" s="631"/>
      <c r="AK43" s="652"/>
      <c r="AL43" s="649"/>
      <c r="AM43" s="650"/>
      <c r="AN43" s="652"/>
      <c r="AO43" s="649"/>
      <c r="AP43" s="650"/>
      <c r="AQ43" s="652"/>
      <c r="AR43" s="649"/>
      <c r="AS43" s="650"/>
      <c r="AT43" s="164"/>
      <c r="AU43" s="164"/>
      <c r="AV43" s="164"/>
      <c r="AW43" s="164"/>
      <c r="AX43" s="164"/>
      <c r="AY43" s="164"/>
      <c r="AZ43" s="168"/>
      <c r="BA43" s="168"/>
      <c r="BB43" s="168"/>
      <c r="BC43" s="168"/>
      <c r="BE43" s="776" t="s">
        <v>136</v>
      </c>
      <c r="BF43" s="777"/>
      <c r="BG43" s="778"/>
      <c r="BH43" s="803"/>
      <c r="BI43" s="804"/>
      <c r="BJ43" s="805"/>
      <c r="BK43" s="803"/>
      <c r="BL43" s="804"/>
      <c r="BM43" s="804"/>
      <c r="BN43" s="805"/>
      <c r="BO43" s="191"/>
      <c r="BP43" s="599">
        <v>7846</v>
      </c>
      <c r="BQ43" s="599"/>
      <c r="BR43" s="600"/>
      <c r="BS43" s="191"/>
      <c r="BT43" s="599">
        <v>6986</v>
      </c>
      <c r="BU43" s="599"/>
      <c r="BV43" s="600"/>
      <c r="BW43" s="191"/>
      <c r="BX43" s="599">
        <v>7438</v>
      </c>
      <c r="BY43" s="599"/>
      <c r="BZ43" s="600"/>
      <c r="CA43" s="191"/>
      <c r="CB43" s="599">
        <v>7370</v>
      </c>
      <c r="CC43" s="599"/>
      <c r="CD43" s="600"/>
      <c r="CE43" s="82"/>
      <c r="CF43" s="82"/>
      <c r="CG43" s="82"/>
      <c r="CH43" s="82"/>
      <c r="CI43" s="82"/>
      <c r="CJ43" s="82"/>
      <c r="CK43" s="82"/>
      <c r="CL43" s="82"/>
      <c r="CM43" s="82"/>
      <c r="CN43" s="82"/>
      <c r="CO43" s="82"/>
      <c r="CP43" s="82"/>
      <c r="CQ43" s="82"/>
      <c r="CR43" s="82"/>
      <c r="CS43" s="82"/>
      <c r="CT43" s="82"/>
      <c r="CU43" s="82"/>
      <c r="CV43" s="82"/>
      <c r="CW43" s="82"/>
      <c r="CX43" s="82"/>
      <c r="CY43" s="82"/>
      <c r="CZ43" s="82"/>
      <c r="DA43" s="82"/>
      <c r="DB43" s="82"/>
      <c r="DC43" s="82"/>
      <c r="DD43" s="82"/>
      <c r="DE43" s="82"/>
      <c r="DF43" s="82"/>
      <c r="DG43" s="82"/>
    </row>
    <row r="44" spans="1:111" ht="12.95" customHeight="1">
      <c r="A44" s="158"/>
      <c r="B44" s="158"/>
      <c r="C44" s="160"/>
      <c r="D44" s="158"/>
      <c r="E44" s="158"/>
      <c r="F44" s="158"/>
      <c r="G44" s="158"/>
      <c r="H44" s="158"/>
      <c r="I44" s="158"/>
      <c r="J44" s="160"/>
      <c r="K44" s="158"/>
      <c r="L44" s="158"/>
      <c r="M44" s="158"/>
      <c r="N44" s="158"/>
      <c r="O44" s="158"/>
      <c r="P44" s="158"/>
      <c r="Q44" s="158"/>
      <c r="R44" s="161"/>
      <c r="S44" s="161"/>
      <c r="T44" s="161"/>
      <c r="U44" s="161"/>
      <c r="V44" s="161"/>
      <c r="W44" s="162"/>
      <c r="X44" s="162"/>
      <c r="Y44" s="162"/>
      <c r="Z44" s="162"/>
      <c r="AA44" s="162"/>
      <c r="AB44" s="162"/>
      <c r="AC44" s="162"/>
      <c r="AD44" s="162"/>
      <c r="AE44" s="162"/>
      <c r="AF44" s="162"/>
      <c r="AG44" s="162"/>
      <c r="AH44" s="162"/>
      <c r="AI44" s="162"/>
      <c r="AJ44" s="162"/>
      <c r="AK44" s="162"/>
      <c r="AL44" s="162"/>
      <c r="AM44" s="162"/>
      <c r="AN44" s="162"/>
      <c r="AO44" s="162"/>
      <c r="AP44" s="162"/>
      <c r="AQ44" s="162"/>
      <c r="AR44" s="162"/>
      <c r="AS44" s="162"/>
      <c r="AT44" s="162"/>
      <c r="AU44" s="162"/>
      <c r="AV44" s="162"/>
      <c r="AW44" s="162"/>
      <c r="AX44" s="162"/>
      <c r="AY44" s="162"/>
      <c r="BE44" s="779"/>
      <c r="BF44" s="780"/>
      <c r="BG44" s="781"/>
      <c r="BH44" s="806"/>
      <c r="BI44" s="807"/>
      <c r="BJ44" s="808"/>
      <c r="BK44" s="806"/>
      <c r="BL44" s="807"/>
      <c r="BM44" s="807"/>
      <c r="BN44" s="808"/>
      <c r="BO44" s="192"/>
      <c r="BP44" s="601">
        <v>10000</v>
      </c>
      <c r="BQ44" s="601"/>
      <c r="BR44" s="602"/>
      <c r="BS44" s="192"/>
      <c r="BT44" s="601">
        <v>10000</v>
      </c>
      <c r="BU44" s="601"/>
      <c r="BV44" s="602"/>
      <c r="BW44" s="192"/>
      <c r="BX44" s="601">
        <v>10000</v>
      </c>
      <c r="BY44" s="601"/>
      <c r="BZ44" s="602"/>
      <c r="CA44" s="192"/>
      <c r="CB44" s="601">
        <v>10000</v>
      </c>
      <c r="CC44" s="601"/>
      <c r="CD44" s="602"/>
      <c r="CE44" s="82"/>
      <c r="CF44" s="82"/>
      <c r="CG44" s="82"/>
      <c r="CH44" s="82"/>
      <c r="CI44" s="82"/>
      <c r="CJ44" s="82"/>
      <c r="CK44" s="82"/>
      <c r="CL44" s="82"/>
      <c r="CM44" s="82"/>
      <c r="CN44" s="82"/>
      <c r="CO44" s="82"/>
      <c r="CP44" s="82"/>
      <c r="CQ44" s="82"/>
      <c r="CR44" s="82"/>
      <c r="CS44" s="82"/>
      <c r="CT44" s="82"/>
      <c r="CU44" s="82"/>
      <c r="CV44" s="82"/>
      <c r="CW44" s="82"/>
      <c r="CX44" s="82"/>
      <c r="CY44" s="82"/>
      <c r="CZ44" s="82"/>
      <c r="DA44" s="82"/>
      <c r="DB44" s="82"/>
      <c r="DC44" s="82"/>
      <c r="DD44" s="82"/>
      <c r="DE44" s="82"/>
      <c r="DF44" s="82"/>
      <c r="DG44" s="82"/>
    </row>
    <row r="45" spans="1:111" ht="12.95" customHeight="1">
      <c r="A45" s="161"/>
      <c r="B45" s="161"/>
      <c r="C45" s="161"/>
      <c r="D45" s="161"/>
      <c r="E45" s="161"/>
      <c r="F45" s="161"/>
      <c r="G45" s="161"/>
      <c r="H45" s="161"/>
      <c r="I45" s="161"/>
      <c r="J45" s="161"/>
      <c r="K45" s="161"/>
      <c r="L45" s="161"/>
      <c r="M45" s="161"/>
      <c r="N45" s="850"/>
      <c r="O45" s="851"/>
      <c r="P45" s="851"/>
      <c r="Q45" s="161"/>
      <c r="R45" s="850"/>
      <c r="S45" s="851"/>
      <c r="T45" s="851"/>
      <c r="U45" s="161"/>
      <c r="V45" s="850"/>
      <c r="W45" s="851"/>
      <c r="X45" s="851"/>
      <c r="Y45" s="162"/>
      <c r="Z45" s="162"/>
      <c r="AA45" s="162"/>
      <c r="AB45" s="162"/>
      <c r="AC45" s="162"/>
      <c r="AD45" s="861"/>
      <c r="AE45" s="862"/>
      <c r="AF45" s="862"/>
      <c r="AG45" s="162"/>
      <c r="AH45" s="861"/>
      <c r="AI45" s="862"/>
      <c r="AJ45" s="862"/>
      <c r="AK45" s="162"/>
      <c r="AL45" s="162"/>
      <c r="AM45" s="162"/>
      <c r="AN45" s="162"/>
      <c r="AO45" s="162"/>
      <c r="AP45" s="162"/>
      <c r="AQ45" s="162"/>
      <c r="AR45" s="162"/>
      <c r="AS45" s="162"/>
      <c r="AT45" s="162"/>
      <c r="AU45" s="162"/>
      <c r="AV45" s="162"/>
      <c r="AW45" s="162"/>
      <c r="AX45" s="162"/>
      <c r="AY45" s="162"/>
      <c r="BE45" s="82"/>
      <c r="BF45" s="82"/>
      <c r="BG45" s="82"/>
      <c r="BH45" s="82"/>
      <c r="BI45" s="82"/>
      <c r="BJ45" s="82"/>
      <c r="BK45" s="82" t="s">
        <v>254</v>
      </c>
      <c r="BL45" s="82"/>
      <c r="BM45" s="82"/>
      <c r="BN45" s="82"/>
      <c r="BO45" s="82"/>
      <c r="BP45" s="82"/>
      <c r="BQ45" s="82"/>
      <c r="BR45" s="82"/>
      <c r="BS45" s="82"/>
      <c r="BT45" s="82"/>
      <c r="BU45" s="82"/>
      <c r="BV45" s="82"/>
      <c r="BW45" s="82"/>
      <c r="BX45" s="82"/>
      <c r="BY45" s="82"/>
      <c r="BZ45" s="82"/>
      <c r="CA45" s="82"/>
      <c r="CB45" s="82"/>
      <c r="CC45" s="82"/>
      <c r="CD45" s="82"/>
      <c r="CE45" s="82"/>
      <c r="CF45" s="82"/>
      <c r="CG45" s="82"/>
      <c r="CH45" s="82"/>
      <c r="CI45" s="82"/>
      <c r="CJ45" s="82"/>
      <c r="CK45" s="82"/>
      <c r="CL45" s="82"/>
      <c r="CM45" s="82"/>
      <c r="CN45" s="82"/>
      <c r="CO45" s="82"/>
      <c r="CP45" s="82"/>
      <c r="CQ45" s="82"/>
      <c r="CR45" s="82"/>
      <c r="CS45" s="82"/>
      <c r="CT45" s="82"/>
      <c r="CU45" s="82"/>
      <c r="CV45" s="82"/>
      <c r="CW45" s="82"/>
      <c r="CX45" s="82"/>
      <c r="CY45" s="82"/>
      <c r="CZ45" s="82"/>
      <c r="DA45" s="82"/>
      <c r="DB45" s="82"/>
      <c r="DC45" s="82"/>
      <c r="DD45" s="82"/>
      <c r="DE45" s="82"/>
      <c r="DF45" s="82"/>
      <c r="DG45" s="82"/>
    </row>
    <row r="46" spans="1:111" ht="15" customHeight="1">
      <c r="D46" s="161"/>
      <c r="E46" s="161"/>
      <c r="F46" s="161"/>
      <c r="G46" s="161"/>
      <c r="H46" s="161"/>
      <c r="I46" s="161"/>
      <c r="J46" s="161"/>
      <c r="K46" s="161"/>
      <c r="L46" s="161"/>
      <c r="M46" s="161"/>
      <c r="N46" s="161"/>
      <c r="O46" s="161"/>
      <c r="P46" s="161"/>
      <c r="Q46" s="161"/>
      <c r="R46" s="161"/>
      <c r="S46" s="161"/>
      <c r="T46" s="161"/>
      <c r="U46" s="161"/>
      <c r="V46" s="161"/>
      <c r="W46" s="162"/>
      <c r="X46" s="162"/>
      <c r="Y46" s="162"/>
      <c r="Z46" s="162"/>
      <c r="AA46" s="162"/>
      <c r="AB46" s="162"/>
      <c r="AC46" s="162"/>
      <c r="AD46" s="162"/>
      <c r="AE46" s="162"/>
      <c r="AF46" s="162"/>
      <c r="AG46" s="162"/>
      <c r="AH46" s="162"/>
      <c r="AI46" s="162"/>
      <c r="AJ46" s="162"/>
      <c r="AK46" s="162"/>
      <c r="AL46" s="162"/>
      <c r="AM46" s="162"/>
      <c r="AN46" s="162"/>
      <c r="AO46" s="162"/>
      <c r="AP46" s="162"/>
      <c r="AQ46" s="162"/>
      <c r="AR46" s="162"/>
      <c r="AS46" s="162"/>
      <c r="AT46" s="162"/>
      <c r="AU46" s="162"/>
      <c r="AV46" s="162"/>
      <c r="AW46" s="162"/>
      <c r="AX46" s="162"/>
      <c r="AY46" s="162"/>
    </row>
    <row r="47" spans="1:111" ht="15" customHeight="1">
      <c r="D47" s="161"/>
      <c r="E47" s="161"/>
      <c r="F47" s="161"/>
      <c r="G47" s="161"/>
      <c r="H47" s="161"/>
      <c r="I47" s="161"/>
      <c r="J47" s="161"/>
      <c r="K47" s="161"/>
      <c r="L47" s="161"/>
      <c r="M47" s="161"/>
      <c r="N47" s="161"/>
      <c r="O47" s="161"/>
      <c r="P47" s="161"/>
      <c r="Q47" s="161"/>
      <c r="R47" s="161"/>
      <c r="S47" s="161"/>
      <c r="T47" s="161"/>
      <c r="U47" s="161"/>
      <c r="V47" s="161"/>
      <c r="W47" s="162"/>
      <c r="X47" s="162"/>
      <c r="Y47" s="162"/>
      <c r="Z47" s="162"/>
      <c r="AA47" s="162"/>
      <c r="AB47" s="162"/>
      <c r="AC47" s="162"/>
      <c r="AD47" s="162"/>
      <c r="AE47" s="162"/>
      <c r="AF47" s="162"/>
      <c r="AG47" s="162"/>
      <c r="AH47" s="162"/>
      <c r="AI47" s="162"/>
      <c r="AJ47" s="162"/>
      <c r="AK47" s="162"/>
      <c r="AL47" s="162"/>
      <c r="AM47" s="162"/>
      <c r="AN47" s="162"/>
      <c r="AO47" s="162"/>
      <c r="AP47" s="162"/>
      <c r="AQ47" s="162"/>
      <c r="AR47" s="162"/>
      <c r="AS47" s="162"/>
      <c r="AT47" s="162"/>
      <c r="AU47" s="162"/>
      <c r="AV47" s="162"/>
      <c r="AW47" s="162"/>
      <c r="AX47" s="162"/>
      <c r="AY47" s="162"/>
    </row>
    <row r="48" spans="1:111" ht="15" customHeight="1">
      <c r="D48" s="161"/>
      <c r="E48" s="161"/>
      <c r="F48" s="161"/>
      <c r="G48" s="161"/>
      <c r="H48" s="161"/>
      <c r="I48" s="161"/>
      <c r="J48" s="161"/>
      <c r="K48" s="161"/>
      <c r="L48" s="161"/>
      <c r="M48" s="161"/>
      <c r="N48" s="161"/>
      <c r="O48" s="161"/>
      <c r="P48" s="161"/>
      <c r="Q48" s="161"/>
      <c r="R48" s="161"/>
      <c r="S48" s="161"/>
      <c r="T48" s="161"/>
      <c r="U48" s="161"/>
      <c r="V48" s="161"/>
      <c r="W48" s="162"/>
      <c r="X48" s="162"/>
      <c r="Y48" s="162"/>
      <c r="Z48" s="162"/>
      <c r="AA48" s="162"/>
      <c r="AB48" s="162"/>
      <c r="AC48" s="162"/>
      <c r="AD48" s="162"/>
      <c r="AE48" s="162"/>
      <c r="AF48" s="162"/>
      <c r="AG48" s="162"/>
      <c r="AH48" s="162"/>
      <c r="AI48" s="162"/>
      <c r="AJ48" s="162"/>
      <c r="AK48" s="162"/>
      <c r="AL48" s="162"/>
      <c r="AM48" s="162"/>
      <c r="AN48" s="162"/>
      <c r="AO48" s="162"/>
      <c r="AP48" s="162"/>
      <c r="AQ48" s="162"/>
      <c r="AR48" s="162"/>
      <c r="AS48" s="162"/>
      <c r="AT48" s="162"/>
      <c r="AU48" s="162"/>
      <c r="AV48" s="162"/>
      <c r="AW48" s="162"/>
      <c r="AX48" s="162"/>
      <c r="AY48" s="162"/>
    </row>
    <row r="49" spans="4:51" ht="15" customHeight="1">
      <c r="D49" s="161"/>
      <c r="E49" s="161"/>
      <c r="F49" s="161"/>
      <c r="G49" s="161"/>
      <c r="H49" s="161"/>
      <c r="I49" s="161"/>
      <c r="J49" s="161"/>
      <c r="K49" s="161"/>
      <c r="L49" s="161"/>
      <c r="M49" s="161"/>
      <c r="N49" s="161"/>
      <c r="O49" s="161"/>
      <c r="P49" s="161"/>
      <c r="Q49" s="161"/>
      <c r="R49" s="161"/>
      <c r="S49" s="161"/>
      <c r="T49" s="161"/>
      <c r="U49" s="161"/>
      <c r="V49" s="161"/>
      <c r="W49" s="162"/>
      <c r="X49" s="162"/>
      <c r="Y49" s="162"/>
      <c r="Z49" s="162"/>
      <c r="AA49" s="162"/>
      <c r="AB49" s="162"/>
      <c r="AC49" s="162"/>
      <c r="AD49" s="162"/>
      <c r="AE49" s="162"/>
      <c r="AF49" s="162"/>
      <c r="AG49" s="162"/>
      <c r="AH49" s="162"/>
      <c r="AI49" s="162"/>
      <c r="AJ49" s="162"/>
      <c r="AK49" s="162"/>
      <c r="AL49" s="162"/>
      <c r="AM49" s="162"/>
      <c r="AN49" s="162"/>
      <c r="AO49" s="162"/>
      <c r="AP49" s="162"/>
      <c r="AQ49" s="162"/>
      <c r="AR49" s="162"/>
      <c r="AS49" s="162"/>
      <c r="AT49" s="162"/>
      <c r="AU49" s="162"/>
      <c r="AV49" s="162"/>
      <c r="AW49" s="162"/>
      <c r="AX49" s="162"/>
      <c r="AY49" s="162"/>
    </row>
    <row r="50" spans="4:51" ht="15" customHeight="1"/>
    <row r="51" spans="4:51" ht="15" customHeight="1"/>
    <row r="52" spans="4:51" ht="15" customHeight="1"/>
    <row r="53" spans="4:51" ht="15" customHeight="1"/>
    <row r="54" spans="4:51" ht="15" customHeight="1"/>
    <row r="55" spans="4:51" ht="15" customHeight="1"/>
    <row r="56" spans="4:51" ht="15" customHeight="1"/>
    <row r="57" spans="4:51" ht="15" customHeight="1"/>
    <row r="58" spans="4:51" ht="15" customHeight="1"/>
    <row r="59" spans="4:51" ht="15" customHeight="1"/>
    <row r="60" spans="4:51" ht="15" customHeight="1"/>
    <row r="61" spans="4:51" ht="15" customHeight="1"/>
    <row r="62" spans="4:51" ht="15" customHeight="1"/>
    <row r="63" spans="4:51" ht="15" customHeight="1"/>
    <row r="64" spans="4:51"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sheetData>
  <sheetProtection algorithmName="SHA-512" hashValue="FQ4Nx5EdpdoHJAfuDFYbD5ywS9THtNQVMnBiNPn4XVeBV9Ernh93jpPe9pN8S3rgbevf7SfteJEPVzloFMMMkQ==" saltValue="w+zaISbjxhliNR9NR8T4aA==" spinCount="100000" sheet="1" objects="1" scenarios="1"/>
  <mergeCells count="518">
    <mergeCell ref="CE29:CG29"/>
    <mergeCell ref="CI30:CK30"/>
    <mergeCell ref="AH45:AJ45"/>
    <mergeCell ref="CA8:CC8"/>
    <mergeCell ref="CA10:CC10"/>
    <mergeCell ref="CA12:CC12"/>
    <mergeCell ref="CA24:CC24"/>
    <mergeCell ref="CA29:CC29"/>
    <mergeCell ref="AD45:AF45"/>
    <mergeCell ref="BO22:BQ22"/>
    <mergeCell ref="BS16:BU16"/>
    <mergeCell ref="BS20:BU20"/>
    <mergeCell ref="BW18:BY18"/>
    <mergeCell ref="BW22:BY22"/>
    <mergeCell ref="BW24:BY24"/>
    <mergeCell ref="CA16:CC16"/>
    <mergeCell ref="CA20:CC20"/>
    <mergeCell ref="CA18:CC18"/>
    <mergeCell ref="CA22:CC22"/>
    <mergeCell ref="CE8:CG8"/>
    <mergeCell ref="CE10:CG10"/>
    <mergeCell ref="CE16:CG16"/>
    <mergeCell ref="CE18:CG18"/>
    <mergeCell ref="CE20:CG20"/>
    <mergeCell ref="V32:X32"/>
    <mergeCell ref="V45:X45"/>
    <mergeCell ref="R45:T45"/>
    <mergeCell ref="N45:P45"/>
    <mergeCell ref="BS10:BU10"/>
    <mergeCell ref="CA30:CC30"/>
    <mergeCell ref="BS29:BU29"/>
    <mergeCell ref="BW10:BY10"/>
    <mergeCell ref="BW12:BY12"/>
    <mergeCell ref="BW14:BY14"/>
    <mergeCell ref="BW16:BY16"/>
    <mergeCell ref="BW20:BY20"/>
    <mergeCell ref="BW29:BY29"/>
    <mergeCell ref="AL21:AN21"/>
    <mergeCell ref="AG29:AJ29"/>
    <mergeCell ref="AL34:AM35"/>
    <mergeCell ref="AO34:AP35"/>
    <mergeCell ref="AR34:AS35"/>
    <mergeCell ref="AL40:AM41"/>
    <mergeCell ref="AN40:AN41"/>
    <mergeCell ref="AO40:AP41"/>
    <mergeCell ref="AQ40:AQ41"/>
    <mergeCell ref="AR40:AS41"/>
    <mergeCell ref="BX39:BZ39"/>
    <mergeCell ref="BX40:BZ40"/>
    <mergeCell ref="BX41:BZ41"/>
    <mergeCell ref="BX42:BZ42"/>
    <mergeCell ref="BX43:BZ43"/>
    <mergeCell ref="BX44:BZ44"/>
    <mergeCell ref="BX37:BZ37"/>
    <mergeCell ref="BX38:BZ38"/>
    <mergeCell ref="CB37:CD37"/>
    <mergeCell ref="CB38:CD38"/>
    <mergeCell ref="CB39:CD39"/>
    <mergeCell ref="CB40:CD40"/>
    <mergeCell ref="CB41:CD41"/>
    <mergeCell ref="CB42:CD42"/>
    <mergeCell ref="CB43:CD43"/>
    <mergeCell ref="CB44:CD44"/>
    <mergeCell ref="BP37:BR37"/>
    <mergeCell ref="BP38:BR38"/>
    <mergeCell ref="BP39:BR39"/>
    <mergeCell ref="BP40:BR40"/>
    <mergeCell ref="BP41:BR41"/>
    <mergeCell ref="BP42:BR42"/>
    <mergeCell ref="BP43:BR43"/>
    <mergeCell ref="BP44:BR44"/>
    <mergeCell ref="BT39:BV39"/>
    <mergeCell ref="BT40:BV40"/>
    <mergeCell ref="BT41:BV41"/>
    <mergeCell ref="BT42:BV42"/>
    <mergeCell ref="BT43:BV43"/>
    <mergeCell ref="BT44:BV44"/>
    <mergeCell ref="BT37:BV37"/>
    <mergeCell ref="BT38:BV38"/>
    <mergeCell ref="BE37:BG38"/>
    <mergeCell ref="BE39:BG40"/>
    <mergeCell ref="BE41:BG42"/>
    <mergeCell ref="BE43:BG44"/>
    <mergeCell ref="BH37:BJ38"/>
    <mergeCell ref="BH39:BJ40"/>
    <mergeCell ref="BH41:BJ42"/>
    <mergeCell ref="BL39:BN39"/>
    <mergeCell ref="BL40:BN40"/>
    <mergeCell ref="BH43:BJ44"/>
    <mergeCell ref="BK43:BN44"/>
    <mergeCell ref="BN37:BN38"/>
    <mergeCell ref="BK37:BM38"/>
    <mergeCell ref="BK41:BM42"/>
    <mergeCell ref="BN41:BN42"/>
    <mergeCell ref="BH33:BZ33"/>
    <mergeCell ref="CA33:CD33"/>
    <mergeCell ref="BH34:BJ36"/>
    <mergeCell ref="BK34:BN34"/>
    <mergeCell ref="BO34:BZ34"/>
    <mergeCell ref="CA34:CD34"/>
    <mergeCell ref="BK35:BN35"/>
    <mergeCell ref="BO35:BR36"/>
    <mergeCell ref="BS35:BV36"/>
    <mergeCell ref="BW35:BZ36"/>
    <mergeCell ref="BK36:BN36"/>
    <mergeCell ref="CH8:CH9"/>
    <mergeCell ref="CI8:CK9"/>
    <mergeCell ref="CH10:CH11"/>
    <mergeCell ref="CI10:CK11"/>
    <mergeCell ref="CH12:CH13"/>
    <mergeCell ref="CI12:CK13"/>
    <mergeCell ref="CH14:CH15"/>
    <mergeCell ref="CI14:CK15"/>
    <mergeCell ref="CH16:CH17"/>
    <mergeCell ref="CI16:CK17"/>
    <mergeCell ref="BR6:BU7"/>
    <mergeCell ref="BV6:BY7"/>
    <mergeCell ref="BZ6:CC7"/>
    <mergeCell ref="CD4:CG4"/>
    <mergeCell ref="CD5:CG5"/>
    <mergeCell ref="CH6:CK7"/>
    <mergeCell ref="CH5:CK5"/>
    <mergeCell ref="CH4:CK4"/>
    <mergeCell ref="BR5:CC5"/>
    <mergeCell ref="BK4:CC4"/>
    <mergeCell ref="CI18:CK19"/>
    <mergeCell ref="CH20:CH21"/>
    <mergeCell ref="CI20:CK21"/>
    <mergeCell ref="CH22:CH23"/>
    <mergeCell ref="CI22:CK23"/>
    <mergeCell ref="CH24:CH25"/>
    <mergeCell ref="CI24:CK25"/>
    <mergeCell ref="CH26:CH27"/>
    <mergeCell ref="CI26:CK27"/>
    <mergeCell ref="CH18:CH19"/>
    <mergeCell ref="CA26:CC26"/>
    <mergeCell ref="CA27:CC27"/>
    <mergeCell ref="CE9:CG9"/>
    <mergeCell ref="CE11:CG11"/>
    <mergeCell ref="CE12:CG12"/>
    <mergeCell ref="CE13:CG13"/>
    <mergeCell ref="CE14:CG14"/>
    <mergeCell ref="CE15:CG15"/>
    <mergeCell ref="CE17:CG17"/>
    <mergeCell ref="CE19:CG19"/>
    <mergeCell ref="CE21:CG21"/>
    <mergeCell ref="CE23:CG23"/>
    <mergeCell ref="CE24:CG24"/>
    <mergeCell ref="CE25:CG25"/>
    <mergeCell ref="CE26:CG26"/>
    <mergeCell ref="CE27:CG27"/>
    <mergeCell ref="CA17:CC17"/>
    <mergeCell ref="CE22:CG22"/>
    <mergeCell ref="CA19:CC19"/>
    <mergeCell ref="CA21:CC21"/>
    <mergeCell ref="CA23:CC23"/>
    <mergeCell ref="CA25:CC25"/>
    <mergeCell ref="CA9:CC9"/>
    <mergeCell ref="CA11:CC11"/>
    <mergeCell ref="CA13:CC13"/>
    <mergeCell ref="CA14:CC14"/>
    <mergeCell ref="CA15:CC15"/>
    <mergeCell ref="BS26:BU26"/>
    <mergeCell ref="BS27:BU27"/>
    <mergeCell ref="BW8:BY8"/>
    <mergeCell ref="BW9:BY9"/>
    <mergeCell ref="BW11:BY11"/>
    <mergeCell ref="BW13:BY13"/>
    <mergeCell ref="BW15:BY15"/>
    <mergeCell ref="BW17:BY17"/>
    <mergeCell ref="BW19:BY19"/>
    <mergeCell ref="BW21:BY21"/>
    <mergeCell ref="BW23:BY23"/>
    <mergeCell ref="BW25:BY25"/>
    <mergeCell ref="BW26:BY26"/>
    <mergeCell ref="BW27:BY27"/>
    <mergeCell ref="BS17:BU17"/>
    <mergeCell ref="BS18:BU18"/>
    <mergeCell ref="BS19:BU19"/>
    <mergeCell ref="BS21:BU21"/>
    <mergeCell ref="BS22:BU22"/>
    <mergeCell ref="BS23:BU23"/>
    <mergeCell ref="BS24:BU24"/>
    <mergeCell ref="BS25:BU25"/>
    <mergeCell ref="BS8:BU8"/>
    <mergeCell ref="BS9:BU9"/>
    <mergeCell ref="BS11:BU11"/>
    <mergeCell ref="BS12:BU12"/>
    <mergeCell ref="BS13:BU13"/>
    <mergeCell ref="BS14:BU14"/>
    <mergeCell ref="BS15:BU15"/>
    <mergeCell ref="BE18:BG19"/>
    <mergeCell ref="BE20:BG25"/>
    <mergeCell ref="BH24:BJ25"/>
    <mergeCell ref="BH14:BJ15"/>
    <mergeCell ref="BE12:BG13"/>
    <mergeCell ref="BE14:BG15"/>
    <mergeCell ref="BE8:BG11"/>
    <mergeCell ref="BE16:BG17"/>
    <mergeCell ref="BQ12:BQ13"/>
    <mergeCell ref="BN12:BP13"/>
    <mergeCell ref="BQ20:BQ21"/>
    <mergeCell ref="BN20:BP21"/>
    <mergeCell ref="BO16:BP17"/>
    <mergeCell ref="BQ16:BQ17"/>
    <mergeCell ref="BQ8:BQ9"/>
    <mergeCell ref="BE26:BG27"/>
    <mergeCell ref="BO23:BQ23"/>
    <mergeCell ref="BN5:BQ5"/>
    <mergeCell ref="BN6:BQ6"/>
    <mergeCell ref="BN7:BQ7"/>
    <mergeCell ref="BO10:BQ10"/>
    <mergeCell ref="BO11:BQ11"/>
    <mergeCell ref="BN14:BN15"/>
    <mergeCell ref="BO14:BQ15"/>
    <mergeCell ref="BN16:BN17"/>
    <mergeCell ref="BO19:BQ19"/>
    <mergeCell ref="BN24:BN25"/>
    <mergeCell ref="BH18:BJ19"/>
    <mergeCell ref="BN26:BQ27"/>
    <mergeCell ref="BH20:BJ21"/>
    <mergeCell ref="BH22:BJ23"/>
    <mergeCell ref="BH26:BJ27"/>
    <mergeCell ref="BK5:BM7"/>
    <mergeCell ref="BK8:BM9"/>
    <mergeCell ref="BK10:BM11"/>
    <mergeCell ref="BK12:BM13"/>
    <mergeCell ref="BK14:BM15"/>
    <mergeCell ref="BK16:BM17"/>
    <mergeCell ref="BK20:BM21"/>
    <mergeCell ref="BK18:BM19"/>
    <mergeCell ref="BK22:BM23"/>
    <mergeCell ref="BK24:BM25"/>
    <mergeCell ref="BH4:BJ7"/>
    <mergeCell ref="BH8:BJ9"/>
    <mergeCell ref="BH10:BJ11"/>
    <mergeCell ref="BH12:BJ13"/>
    <mergeCell ref="BH16:BJ17"/>
    <mergeCell ref="BK26:BM27"/>
    <mergeCell ref="AO8:BC10"/>
    <mergeCell ref="AK9:AN9"/>
    <mergeCell ref="AK10:AN10"/>
    <mergeCell ref="AC8:AN8"/>
    <mergeCell ref="AL12:AN13"/>
    <mergeCell ref="AL14:AN14"/>
    <mergeCell ref="AL15:AN15"/>
    <mergeCell ref="AL16:AN17"/>
    <mergeCell ref="AK16:AK17"/>
    <mergeCell ref="AH14:AJ14"/>
    <mergeCell ref="AH15:AJ15"/>
    <mergeCell ref="AC16:AC17"/>
    <mergeCell ref="AD16:AF17"/>
    <mergeCell ref="AG16:AG17"/>
    <mergeCell ref="AH16:AJ17"/>
    <mergeCell ref="AK12:AK13"/>
    <mergeCell ref="AG9:AJ9"/>
    <mergeCell ref="AH11:AJ11"/>
    <mergeCell ref="AG12:AG13"/>
    <mergeCell ref="AL11:AN11"/>
    <mergeCell ref="AH12:AJ13"/>
    <mergeCell ref="AC9:AF9"/>
    <mergeCell ref="AC10:AF10"/>
    <mergeCell ref="AG10:AJ10"/>
    <mergeCell ref="AL18:AN19"/>
    <mergeCell ref="AL20:AN20"/>
    <mergeCell ref="H18:H19"/>
    <mergeCell ref="I18:J19"/>
    <mergeCell ref="K18:M19"/>
    <mergeCell ref="N18:N19"/>
    <mergeCell ref="O18:P19"/>
    <mergeCell ref="AD20:AF20"/>
    <mergeCell ref="AH20:AJ20"/>
    <mergeCell ref="AD18:AF19"/>
    <mergeCell ref="AG18:AG19"/>
    <mergeCell ref="AH18:AJ19"/>
    <mergeCell ref="AK18:AK19"/>
    <mergeCell ref="W20:Y20"/>
    <mergeCell ref="K20:M20"/>
    <mergeCell ref="N20:P20"/>
    <mergeCell ref="Z16:Z17"/>
    <mergeCell ref="AA16:AB17"/>
    <mergeCell ref="Z20:AB20"/>
    <mergeCell ref="AD11:AF11"/>
    <mergeCell ref="AC12:AC13"/>
    <mergeCell ref="W18:W19"/>
    <mergeCell ref="X18:Y19"/>
    <mergeCell ref="X11:Y11"/>
    <mergeCell ref="W12:W13"/>
    <mergeCell ref="X12:Y13"/>
    <mergeCell ref="W14:Y14"/>
    <mergeCell ref="AD12:AF13"/>
    <mergeCell ref="AD14:AF14"/>
    <mergeCell ref="AD15:AF15"/>
    <mergeCell ref="Z18:Z19"/>
    <mergeCell ref="AA18:AB19"/>
    <mergeCell ref="AC18:AC19"/>
    <mergeCell ref="AA11:AB11"/>
    <mergeCell ref="Z12:Z13"/>
    <mergeCell ref="AA12:AB13"/>
    <mergeCell ref="Z14:AB14"/>
    <mergeCell ref="Z15:AB15"/>
    <mergeCell ref="K15:M15"/>
    <mergeCell ref="K16:K17"/>
    <mergeCell ref="L16:M17"/>
    <mergeCell ref="Q16:Q17"/>
    <mergeCell ref="R16:S17"/>
    <mergeCell ref="R20:S20"/>
    <mergeCell ref="T11:V11"/>
    <mergeCell ref="T12:V13"/>
    <mergeCell ref="U14:V14"/>
    <mergeCell ref="T15:V15"/>
    <mergeCell ref="T20:V20"/>
    <mergeCell ref="T16:V17"/>
    <mergeCell ref="Q18:Q19"/>
    <mergeCell ref="R18:S19"/>
    <mergeCell ref="T18:V19"/>
    <mergeCell ref="R11:S11"/>
    <mergeCell ref="Q12:Q13"/>
    <mergeCell ref="R12:S13"/>
    <mergeCell ref="Q14:S14"/>
    <mergeCell ref="Q15:S15"/>
    <mergeCell ref="A20:C20"/>
    <mergeCell ref="D20:G20"/>
    <mergeCell ref="D8:G10"/>
    <mergeCell ref="H8:P8"/>
    <mergeCell ref="Q8:AB8"/>
    <mergeCell ref="I11:J11"/>
    <mergeCell ref="H12:H13"/>
    <mergeCell ref="I12:J13"/>
    <mergeCell ref="H14:J14"/>
    <mergeCell ref="I15:J15"/>
    <mergeCell ref="H16:J17"/>
    <mergeCell ref="I20:J20"/>
    <mergeCell ref="K11:M11"/>
    <mergeCell ref="K12:M13"/>
    <mergeCell ref="D17:G17"/>
    <mergeCell ref="A11:C11"/>
    <mergeCell ref="A12:C13"/>
    <mergeCell ref="A14:C14"/>
    <mergeCell ref="A15:C15"/>
    <mergeCell ref="A16:C17"/>
    <mergeCell ref="A18:C19"/>
    <mergeCell ref="D18:G19"/>
    <mergeCell ref="D12:G13"/>
    <mergeCell ref="D14:G14"/>
    <mergeCell ref="D15:G15"/>
    <mergeCell ref="D16:G16"/>
    <mergeCell ref="K9:M9"/>
    <mergeCell ref="K10:M10"/>
    <mergeCell ref="H10:J10"/>
    <mergeCell ref="H9:J9"/>
    <mergeCell ref="D11:G11"/>
    <mergeCell ref="W10:Y10"/>
    <mergeCell ref="T9:V9"/>
    <mergeCell ref="T10:V10"/>
    <mergeCell ref="N10:P10"/>
    <mergeCell ref="Q10:S10"/>
    <mergeCell ref="Q9:S9"/>
    <mergeCell ref="N9:P9"/>
    <mergeCell ref="O11:P11"/>
    <mergeCell ref="N12:N13"/>
    <mergeCell ref="O12:P13"/>
    <mergeCell ref="N14:P14"/>
    <mergeCell ref="O15:P15"/>
    <mergeCell ref="N16:P17"/>
    <mergeCell ref="W15:Y15"/>
    <mergeCell ref="W16:W17"/>
    <mergeCell ref="X16:Y17"/>
    <mergeCell ref="K14:M14"/>
    <mergeCell ref="AN36:AP37"/>
    <mergeCell ref="AQ36:AS37"/>
    <mergeCell ref="AN38:AP39"/>
    <mergeCell ref="AQ38:AS39"/>
    <mergeCell ref="AK42:AM43"/>
    <mergeCell ref="AL32:AM33"/>
    <mergeCell ref="AK32:AK33"/>
    <mergeCell ref="AK34:AK35"/>
    <mergeCell ref="AK36:AM37"/>
    <mergeCell ref="AC40:AC41"/>
    <mergeCell ref="AD40:AF41"/>
    <mergeCell ref="AG40:AG41"/>
    <mergeCell ref="AH40:AJ41"/>
    <mergeCell ref="AC42:AC43"/>
    <mergeCell ref="AD42:AF43"/>
    <mergeCell ref="AG42:AG43"/>
    <mergeCell ref="AH42:AJ43"/>
    <mergeCell ref="AC36:AC37"/>
    <mergeCell ref="AD36:AF37"/>
    <mergeCell ref="AG36:AG37"/>
    <mergeCell ref="AH36:AJ37"/>
    <mergeCell ref="AC38:AC39"/>
    <mergeCell ref="AD38:AF39"/>
    <mergeCell ref="AG38:AG39"/>
    <mergeCell ref="AH38:AJ39"/>
    <mergeCell ref="AC32:AC33"/>
    <mergeCell ref="AD32:AF33"/>
    <mergeCell ref="AG32:AG33"/>
    <mergeCell ref="AH32:AJ33"/>
    <mergeCell ref="AC34:AC35"/>
    <mergeCell ref="AD34:AF35"/>
    <mergeCell ref="AG34:AG35"/>
    <mergeCell ref="AH34:AJ35"/>
    <mergeCell ref="Y38:Y39"/>
    <mergeCell ref="Z38:AB39"/>
    <mergeCell ref="Y40:Y41"/>
    <mergeCell ref="Z40:AB41"/>
    <mergeCell ref="Y42:Y43"/>
    <mergeCell ref="Z42:AB43"/>
    <mergeCell ref="Y32:Y33"/>
    <mergeCell ref="Z32:AB33"/>
    <mergeCell ref="Y34:Y35"/>
    <mergeCell ref="Z34:AB35"/>
    <mergeCell ref="Y36:Y37"/>
    <mergeCell ref="Z36:AB37"/>
    <mergeCell ref="N40:P40"/>
    <mergeCell ref="V40:X40"/>
    <mergeCell ref="N41:P41"/>
    <mergeCell ref="R41:T41"/>
    <mergeCell ref="V41:X41"/>
    <mergeCell ref="N38:P38"/>
    <mergeCell ref="V38:X38"/>
    <mergeCell ref="N39:P39"/>
    <mergeCell ref="N42:P42"/>
    <mergeCell ref="R40:T40"/>
    <mergeCell ref="N43:P43"/>
    <mergeCell ref="R42:T42"/>
    <mergeCell ref="R43:T43"/>
    <mergeCell ref="V42:X42"/>
    <mergeCell ref="V43:X43"/>
    <mergeCell ref="R34:T34"/>
    <mergeCell ref="R36:T36"/>
    <mergeCell ref="V33:X33"/>
    <mergeCell ref="J39:L39"/>
    <mergeCell ref="J40:L40"/>
    <mergeCell ref="J41:L41"/>
    <mergeCell ref="R39:T39"/>
    <mergeCell ref="V39:X39"/>
    <mergeCell ref="N36:P36"/>
    <mergeCell ref="V36:X36"/>
    <mergeCell ref="N37:P37"/>
    <mergeCell ref="R37:T37"/>
    <mergeCell ref="V37:X37"/>
    <mergeCell ref="N34:P34"/>
    <mergeCell ref="V34:X34"/>
    <mergeCell ref="N35:P35"/>
    <mergeCell ref="R35:T35"/>
    <mergeCell ref="V35:X35"/>
    <mergeCell ref="R38:T38"/>
    <mergeCell ref="J34:L34"/>
    <mergeCell ref="J35:L35"/>
    <mergeCell ref="J36:L36"/>
    <mergeCell ref="J37:L37"/>
    <mergeCell ref="J38:L38"/>
    <mergeCell ref="A34:D35"/>
    <mergeCell ref="B38:D39"/>
    <mergeCell ref="A40:D41"/>
    <mergeCell ref="A42:D43"/>
    <mergeCell ref="E42:E43"/>
    <mergeCell ref="F42:H43"/>
    <mergeCell ref="E34:E35"/>
    <mergeCell ref="F34:H35"/>
    <mergeCell ref="E36:E37"/>
    <mergeCell ref="F36:H37"/>
    <mergeCell ref="E38:E39"/>
    <mergeCell ref="F38:H39"/>
    <mergeCell ref="E40:E41"/>
    <mergeCell ref="F40:H41"/>
    <mergeCell ref="J42:L42"/>
    <mergeCell ref="J43:L43"/>
    <mergeCell ref="I29:L29"/>
    <mergeCell ref="I30:L30"/>
    <mergeCell ref="E29:H29"/>
    <mergeCell ref="E30:H30"/>
    <mergeCell ref="A32:D33"/>
    <mergeCell ref="J32:L32"/>
    <mergeCell ref="J33:L33"/>
    <mergeCell ref="Q29:T29"/>
    <mergeCell ref="Q30:T30"/>
    <mergeCell ref="M29:P29"/>
    <mergeCell ref="M30:P30"/>
    <mergeCell ref="M31:P31"/>
    <mergeCell ref="F32:H33"/>
    <mergeCell ref="E32:E33"/>
    <mergeCell ref="N32:P32"/>
    <mergeCell ref="R32:T32"/>
    <mergeCell ref="N33:P33"/>
    <mergeCell ref="R33:T33"/>
    <mergeCell ref="AC29:AF29"/>
    <mergeCell ref="Y29:AB29"/>
    <mergeCell ref="Y30:AB30"/>
    <mergeCell ref="U29:X29"/>
    <mergeCell ref="U30:X30"/>
    <mergeCell ref="AG30:AJ30"/>
    <mergeCell ref="AG31:AJ31"/>
    <mergeCell ref="AC31:AF31"/>
    <mergeCell ref="Y31:AB31"/>
    <mergeCell ref="AC30:AF30"/>
    <mergeCell ref="BO8:BP9"/>
    <mergeCell ref="BO18:BP18"/>
    <mergeCell ref="BQ24:BQ25"/>
    <mergeCell ref="BO24:BP25"/>
    <mergeCell ref="AK31:AM31"/>
    <mergeCell ref="AN31:AP31"/>
    <mergeCell ref="AQ31:AS31"/>
    <mergeCell ref="AK30:AM30"/>
    <mergeCell ref="AN30:AP30"/>
    <mergeCell ref="AQ30:AS30"/>
    <mergeCell ref="AK29:AS29"/>
    <mergeCell ref="AN32:AN33"/>
    <mergeCell ref="AO32:AP33"/>
    <mergeCell ref="AQ32:AQ33"/>
    <mergeCell ref="AR32:AS33"/>
    <mergeCell ref="AN34:AN35"/>
    <mergeCell ref="AQ34:AQ35"/>
    <mergeCell ref="AK40:AK41"/>
    <mergeCell ref="AK38:AM39"/>
    <mergeCell ref="AN42:AP43"/>
    <mergeCell ref="AQ42:AS43"/>
  </mergeCells>
  <phoneticPr fontId="21"/>
  <pageMargins left="0.31486111879348755" right="0.11777777969837189" top="0.27541667222976685" bottom="0.23597222566604614" header="0.31486111879348755" footer="0.31486111879348755"/>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TotalTime>1678</TotalTime>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No2答</vt:lpstr>
      <vt:lpstr>No４答</vt:lpstr>
      <vt:lpstr>No2問題</vt:lpstr>
      <vt:lpstr>No４問題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kimoto 木本 剛</cp:lastModifiedBy>
  <cp:revision>170</cp:revision>
  <cp:lastPrinted>2023-02-24T06:09:21Z</cp:lastPrinted>
  <dcterms:created xsi:type="dcterms:W3CDTF">2021-04-02T05:57:33Z</dcterms:created>
  <dcterms:modified xsi:type="dcterms:W3CDTF">2023-02-24T06:10:57Z</dcterms:modified>
  <cp:version>0906.0100.01</cp:version>
</cp:coreProperties>
</file>